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\SL\TAX\Set 03\"/>
    </mc:Choice>
  </mc:AlternateContent>
  <bookViews>
    <workbookView xWindow="0" yWindow="0" windowWidth="20490" windowHeight="7110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2" l="1"/>
  <c r="D30" i="2"/>
  <c r="D32" i="2"/>
  <c r="D33" i="2"/>
  <c r="D34" i="2"/>
  <c r="D36" i="2"/>
  <c r="D37" i="2"/>
  <c r="D38" i="2"/>
  <c r="D40" i="2"/>
  <c r="D42" i="2"/>
  <c r="D43" i="2"/>
  <c r="D4" i="2"/>
  <c r="D8" i="2"/>
  <c r="D10" i="2"/>
  <c r="D13" i="2"/>
  <c r="C15" i="2"/>
  <c r="D15" i="2"/>
  <c r="D17" i="2"/>
  <c r="C41" i="2"/>
  <c r="D48" i="1"/>
  <c r="D46" i="1"/>
  <c r="D45" i="1"/>
  <c r="C40" i="1"/>
  <c r="C37" i="1"/>
  <c r="D43" i="1"/>
  <c r="D50" i="1"/>
  <c r="D20" i="1"/>
  <c r="D23" i="1"/>
  <c r="D25" i="1"/>
  <c r="D28" i="1"/>
  <c r="C38" i="1"/>
  <c r="C50" i="1"/>
  <c r="C52" i="1"/>
  <c r="D4" i="1"/>
  <c r="D7" i="1"/>
  <c r="D9" i="1"/>
  <c r="C12" i="1"/>
  <c r="D12" i="1"/>
  <c r="C14" i="1"/>
  <c r="D14" i="1"/>
</calcChain>
</file>

<file path=xl/sharedStrings.xml><?xml version="1.0" encoding="utf-8"?>
<sst xmlns="http://schemas.openxmlformats.org/spreadsheetml/2006/main" count="74" uniqueCount="55">
  <si>
    <t>PEL (UK)</t>
  </si>
  <si>
    <t>INCOME TAX LIABLITY FOR THE YEAR OF ASSESSMENT 2021/22</t>
  </si>
  <si>
    <t>Business income</t>
  </si>
  <si>
    <t>Note 1</t>
  </si>
  <si>
    <t>Investment Income</t>
  </si>
  <si>
    <t>Note 2</t>
  </si>
  <si>
    <t xml:space="preserve">EPL </t>
  </si>
  <si>
    <t>NOTE 1 : BUSINESS INCOME</t>
  </si>
  <si>
    <t>EPL</t>
  </si>
  <si>
    <t>Income from orders</t>
  </si>
  <si>
    <t>Less: Commission @ 20%</t>
  </si>
  <si>
    <t>Gross profit</t>
  </si>
  <si>
    <t>Commission Income</t>
  </si>
  <si>
    <t>Cost</t>
  </si>
  <si>
    <t xml:space="preserve">Less: Cost of printing, binding etc. </t>
  </si>
  <si>
    <t>Less: EXPENSES</t>
  </si>
  <si>
    <t>Staff salsaries</t>
  </si>
  <si>
    <t>Local travelling and courier</t>
  </si>
  <si>
    <t>Private visit - CEO - Not deductible</t>
  </si>
  <si>
    <t>Rent</t>
  </si>
  <si>
    <t>Profit</t>
  </si>
  <si>
    <t>In LKR</t>
  </si>
  <si>
    <t>Assessable Income</t>
  </si>
  <si>
    <t>Taxable Income</t>
  </si>
  <si>
    <t>Income tax liability</t>
  </si>
  <si>
    <t>On Taxable Income</t>
  </si>
  <si>
    <t>@ 24%</t>
  </si>
  <si>
    <t>On Remitted profits</t>
  </si>
  <si>
    <t>@ 14%</t>
  </si>
  <si>
    <t>KYC (PVT) LTD</t>
  </si>
  <si>
    <t>INCOME TAX COMPUTATION FOR THE YEAR OF ASSESSMENT 2021/22</t>
  </si>
  <si>
    <t>Business Income</t>
  </si>
  <si>
    <t>ASSESSABLE INCOME</t>
  </si>
  <si>
    <t>TAXABLE INCOME</t>
  </si>
  <si>
    <t>Set up fee</t>
  </si>
  <si>
    <t>USD</t>
  </si>
  <si>
    <t>Merchant tie-up</t>
  </si>
  <si>
    <t>Upto 100</t>
  </si>
  <si>
    <t>Balance 7</t>
  </si>
  <si>
    <t>Manage the loyalty programme</t>
  </si>
  <si>
    <t>Total Income (in USD)</t>
  </si>
  <si>
    <t>Total Income (in LKR)</t>
  </si>
  <si>
    <t>Less: Expenses</t>
  </si>
  <si>
    <t>Staff Salaries</t>
  </si>
  <si>
    <t>Total Income (in LKR) ('000)</t>
  </si>
  <si>
    <t>Staff Travelling</t>
  </si>
  <si>
    <t>Accomodation and living expenses</t>
  </si>
  <si>
    <t>Rent on servers</t>
  </si>
  <si>
    <t>Adjusted profit</t>
  </si>
  <si>
    <t>10% of adjusted profit</t>
  </si>
  <si>
    <t>Actual HO expenses</t>
  </si>
  <si>
    <t>ASSESSABLE INCOME FROM BUSINESS</t>
  </si>
  <si>
    <t>Rs.'000</t>
  </si>
  <si>
    <t>On taxable income</t>
  </si>
  <si>
    <t>Total Income Tax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</si>
</sst>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0" fillId="0" borderId="1" xfId="1" applyNumberFormat="1" applyFont="1" applyBorder="1"/>
    <xf numFmtId="164" fontId="2" fillId="0" borderId="2" xfId="1" applyNumberFormat="1" applyFont="1" applyBorder="1"/>
    <xf numFmtId="0" fontId="0" fillId="0" borderId="0" xfId="0" quotePrefix="1"/>
    <xf numFmtId="164" fontId="0" fillId="0" borderId="0" xfId="1" applyNumberFormat="1" applyFont="1" applyAlignment="1">
      <alignment horizontal="center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133349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495299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H22" sqref="H22"/>
    </sheetView>
  </sheetViews>
  <sheetFormatPr defaultRowHeight="18" x14ac:dyDescent="0.35"/>
  <cols>
    <col min="1" max="1" width="39.875" customWidth="1"/>
    <col min="3" max="4" width="20.5" style="1" customWidth="1"/>
  </cols>
  <sheetData>
    <row r="1" spans="1:4" x14ac:dyDescent="0.35">
      <c r="A1" s="2" t="s">
        <v>0</v>
      </c>
    </row>
    <row r="2" spans="1:4" x14ac:dyDescent="0.35">
      <c r="A2" s="2" t="s">
        <v>1</v>
      </c>
    </row>
    <row r="4" spans="1:4" x14ac:dyDescent="0.35">
      <c r="A4" t="s">
        <v>2</v>
      </c>
      <c r="B4" t="s">
        <v>3</v>
      </c>
      <c r="D4" s="1">
        <f>C52</f>
        <v>27000000</v>
      </c>
    </row>
    <row r="6" spans="1:4" x14ac:dyDescent="0.35">
      <c r="A6" t="s">
        <v>4</v>
      </c>
      <c r="B6" t="s">
        <v>5</v>
      </c>
      <c r="D6" s="1">
        <v>0</v>
      </c>
    </row>
    <row r="7" spans="1:4" s="2" customFormat="1" x14ac:dyDescent="0.35">
      <c r="A7" s="2" t="s">
        <v>22</v>
      </c>
      <c r="C7" s="3"/>
      <c r="D7" s="3">
        <f>SUM(D4:D6)</f>
        <v>27000000</v>
      </c>
    </row>
    <row r="9" spans="1:4" s="2" customFormat="1" ht="18.75" thickBot="1" x14ac:dyDescent="0.4">
      <c r="A9" s="2" t="s">
        <v>23</v>
      </c>
      <c r="C9" s="3"/>
      <c r="D9" s="6">
        <f>D7</f>
        <v>27000000</v>
      </c>
    </row>
    <row r="10" spans="1:4" ht="18.75" thickTop="1" x14ac:dyDescent="0.35"/>
    <row r="11" spans="1:4" x14ac:dyDescent="0.35">
      <c r="A11" s="2" t="s">
        <v>24</v>
      </c>
    </row>
    <row r="12" spans="1:4" x14ac:dyDescent="0.35">
      <c r="A12" t="s">
        <v>25</v>
      </c>
      <c r="B12" s="7" t="s">
        <v>26</v>
      </c>
      <c r="C12" s="1">
        <f>D9</f>
        <v>27000000</v>
      </c>
      <c r="D12" s="1">
        <f>D9*24%</f>
        <v>6480000</v>
      </c>
    </row>
    <row r="14" spans="1:4" x14ac:dyDescent="0.35">
      <c r="A14" t="s">
        <v>27</v>
      </c>
      <c r="B14" s="7" t="s">
        <v>28</v>
      </c>
      <c r="C14" s="1">
        <f>C12-D12</f>
        <v>20520000</v>
      </c>
      <c r="D14" s="1">
        <f>C14*14%</f>
        <v>2872800.0000000005</v>
      </c>
    </row>
    <row r="17" spans="1:4" x14ac:dyDescent="0.35">
      <c r="A17" s="2" t="s">
        <v>6</v>
      </c>
    </row>
    <row r="18" spans="1:4" x14ac:dyDescent="0.35">
      <c r="A18" s="2" t="s">
        <v>1</v>
      </c>
    </row>
    <row r="20" spans="1:4" x14ac:dyDescent="0.35">
      <c r="A20" t="s">
        <v>2</v>
      </c>
      <c r="B20" t="s">
        <v>3</v>
      </c>
      <c r="D20" s="1">
        <f>D50</f>
        <v>7700000</v>
      </c>
    </row>
    <row r="22" spans="1:4" x14ac:dyDescent="0.35">
      <c r="A22" t="s">
        <v>4</v>
      </c>
      <c r="B22" t="s">
        <v>5</v>
      </c>
      <c r="D22" s="5"/>
    </row>
    <row r="23" spans="1:4" s="2" customFormat="1" x14ac:dyDescent="0.35">
      <c r="A23" s="2" t="s">
        <v>22</v>
      </c>
      <c r="C23" s="3"/>
      <c r="D23" s="3">
        <f>SUM(D20:D22)</f>
        <v>7700000</v>
      </c>
    </row>
    <row r="25" spans="1:4" s="2" customFormat="1" ht="18.75" thickBot="1" x14ac:dyDescent="0.4">
      <c r="A25" s="2" t="s">
        <v>23</v>
      </c>
      <c r="C25" s="3"/>
      <c r="D25" s="6">
        <f>D23</f>
        <v>7700000</v>
      </c>
    </row>
    <row r="26" spans="1:4" ht="18.75" thickTop="1" x14ac:dyDescent="0.35"/>
    <row r="27" spans="1:4" x14ac:dyDescent="0.35">
      <c r="A27" s="2" t="s">
        <v>24</v>
      </c>
    </row>
    <row r="28" spans="1:4" ht="18.75" thickBot="1" x14ac:dyDescent="0.4">
      <c r="A28" t="s">
        <v>25</v>
      </c>
      <c r="B28" s="7" t="s">
        <v>26</v>
      </c>
      <c r="D28" s="6">
        <f>D25*24%</f>
        <v>1848000</v>
      </c>
    </row>
    <row r="29" spans="1:4" ht="18.75" thickTop="1" x14ac:dyDescent="0.35"/>
    <row r="32" spans="1:4" x14ac:dyDescent="0.35">
      <c r="A32" t="s">
        <v>7</v>
      </c>
    </row>
    <row r="34" spans="1:4" x14ac:dyDescent="0.35">
      <c r="C34" s="4" t="s">
        <v>0</v>
      </c>
      <c r="D34" s="4" t="s">
        <v>8</v>
      </c>
    </row>
    <row r="36" spans="1:4" x14ac:dyDescent="0.35">
      <c r="A36" t="s">
        <v>9</v>
      </c>
      <c r="C36" s="1">
        <v>450000</v>
      </c>
    </row>
    <row r="37" spans="1:4" x14ac:dyDescent="0.35">
      <c r="A37" t="s">
        <v>10</v>
      </c>
      <c r="C37" s="5">
        <f>-C36*20%</f>
        <v>-90000</v>
      </c>
    </row>
    <row r="38" spans="1:4" s="2" customFormat="1" x14ac:dyDescent="0.35">
      <c r="A38" s="2" t="s">
        <v>11</v>
      </c>
      <c r="C38" s="3">
        <f>SUM(C36:C37)</f>
        <v>360000</v>
      </c>
      <c r="D38" s="3"/>
    </row>
    <row r="39" spans="1:4" s="2" customFormat="1" x14ac:dyDescent="0.35">
      <c r="A39" s="2" t="s">
        <v>13</v>
      </c>
      <c r="C39" s="3"/>
      <c r="D39" s="3"/>
    </row>
    <row r="40" spans="1:4" s="2" customFormat="1" x14ac:dyDescent="0.35">
      <c r="A40" t="s">
        <v>14</v>
      </c>
      <c r="C40" s="3">
        <f>-C36*50%</f>
        <v>-225000</v>
      </c>
      <c r="D40" s="3"/>
    </row>
    <row r="41" spans="1:4" s="2" customFormat="1" x14ac:dyDescent="0.35">
      <c r="C41" s="3"/>
      <c r="D41" s="3"/>
    </row>
    <row r="43" spans="1:4" x14ac:dyDescent="0.35">
      <c r="A43" t="s">
        <v>12</v>
      </c>
      <c r="D43" s="1">
        <f>-C37*200</f>
        <v>18000000</v>
      </c>
    </row>
    <row r="44" spans="1:4" x14ac:dyDescent="0.35">
      <c r="A44" t="s">
        <v>15</v>
      </c>
    </row>
    <row r="45" spans="1:4" x14ac:dyDescent="0.35">
      <c r="A45" t="s">
        <v>16</v>
      </c>
      <c r="D45" s="1">
        <f>-7200000</f>
        <v>-7200000</v>
      </c>
    </row>
    <row r="46" spans="1:4" x14ac:dyDescent="0.35">
      <c r="A46" t="s">
        <v>17</v>
      </c>
      <c r="D46" s="1">
        <f>-2500000</f>
        <v>-2500000</v>
      </c>
    </row>
    <row r="47" spans="1:4" x14ac:dyDescent="0.35">
      <c r="A47" t="s">
        <v>18</v>
      </c>
    </row>
    <row r="48" spans="1:4" x14ac:dyDescent="0.35">
      <c r="A48" t="s">
        <v>19</v>
      </c>
      <c r="D48" s="1">
        <f>-600000</f>
        <v>-600000</v>
      </c>
    </row>
    <row r="50" spans="1:4" ht="18.75" thickBot="1" x14ac:dyDescent="0.4">
      <c r="A50" t="s">
        <v>20</v>
      </c>
      <c r="C50" s="6">
        <f>SUM(C38:C49)</f>
        <v>135000</v>
      </c>
      <c r="D50" s="6">
        <f>SUM(D38:D49)</f>
        <v>7700000</v>
      </c>
    </row>
    <row r="51" spans="1:4" ht="18.75" thickTop="1" x14ac:dyDescent="0.35"/>
    <row r="52" spans="1:4" x14ac:dyDescent="0.35">
      <c r="A52" t="s">
        <v>21</v>
      </c>
      <c r="C52" s="1">
        <f>C50*200</f>
        <v>27000000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sqref="A1:XFD1048576"/>
    </sheetView>
  </sheetViews>
  <sheetFormatPr defaultRowHeight="18" x14ac:dyDescent="0.35"/>
  <cols>
    <col min="1" max="1" width="39.875" customWidth="1"/>
    <col min="3" max="4" width="22.625" style="1" customWidth="1"/>
  </cols>
  <sheetData>
    <row r="1" spans="1:4" x14ac:dyDescent="0.35">
      <c r="A1" s="2" t="s">
        <v>29</v>
      </c>
    </row>
    <row r="2" spans="1:4" x14ac:dyDescent="0.35">
      <c r="A2" s="2" t="s">
        <v>30</v>
      </c>
    </row>
    <row r="3" spans="1:4" x14ac:dyDescent="0.35">
      <c r="D3" s="8" t="s">
        <v>52</v>
      </c>
    </row>
    <row r="4" spans="1:4" x14ac:dyDescent="0.35">
      <c r="A4" t="s">
        <v>31</v>
      </c>
      <c r="B4" t="s">
        <v>3</v>
      </c>
      <c r="D4" s="1">
        <f>D43</f>
        <v>505250</v>
      </c>
    </row>
    <row r="6" spans="1:4" x14ac:dyDescent="0.35">
      <c r="A6" t="s">
        <v>4</v>
      </c>
      <c r="B6" t="s">
        <v>5</v>
      </c>
      <c r="D6" s="1">
        <v>0</v>
      </c>
    </row>
    <row r="8" spans="1:4" s="2" customFormat="1" x14ac:dyDescent="0.35">
      <c r="A8" s="2" t="s">
        <v>32</v>
      </c>
      <c r="C8" s="3"/>
      <c r="D8" s="3">
        <f>SUM(D4:D7)</f>
        <v>505250</v>
      </c>
    </row>
    <row r="10" spans="1:4" s="2" customFormat="1" ht="18.75" thickBot="1" x14ac:dyDescent="0.4">
      <c r="A10" s="2" t="s">
        <v>33</v>
      </c>
      <c r="C10" s="3"/>
      <c r="D10" s="6">
        <f>D8</f>
        <v>505250</v>
      </c>
    </row>
    <row r="11" spans="1:4" ht="18.75" thickTop="1" x14ac:dyDescent="0.35"/>
    <row r="12" spans="1:4" x14ac:dyDescent="0.35">
      <c r="A12" t="s">
        <v>24</v>
      </c>
    </row>
    <row r="13" spans="1:4" x14ac:dyDescent="0.35">
      <c r="A13" t="s">
        <v>53</v>
      </c>
      <c r="B13" s="7" t="s">
        <v>26</v>
      </c>
      <c r="D13" s="1">
        <f>D10*24%</f>
        <v>121260</v>
      </c>
    </row>
    <row r="15" spans="1:4" x14ac:dyDescent="0.35">
      <c r="A15" t="s">
        <v>27</v>
      </c>
      <c r="B15" s="7" t="s">
        <v>28</v>
      </c>
      <c r="C15" s="1">
        <f>D10-D13</f>
        <v>383990</v>
      </c>
      <c r="D15" s="1">
        <f>C15*14%</f>
        <v>53758.600000000006</v>
      </c>
    </row>
    <row r="17" spans="1:4" s="2" customFormat="1" ht="18.75" thickBot="1" x14ac:dyDescent="0.4">
      <c r="A17" s="2" t="s">
        <v>54</v>
      </c>
      <c r="C17" s="3"/>
      <c r="D17" s="6">
        <f>SUM(D13:D16)</f>
        <v>175018.6</v>
      </c>
    </row>
    <row r="18" spans="1:4" ht="18.75" thickTop="1" x14ac:dyDescent="0.35"/>
    <row r="24" spans="1:4" x14ac:dyDescent="0.35">
      <c r="A24" t="s">
        <v>7</v>
      </c>
    </row>
    <row r="26" spans="1:4" x14ac:dyDescent="0.35">
      <c r="D26" s="8" t="s">
        <v>35</v>
      </c>
    </row>
    <row r="27" spans="1:4" x14ac:dyDescent="0.35">
      <c r="A27" t="s">
        <v>34</v>
      </c>
      <c r="D27" s="1">
        <v>2000000</v>
      </c>
    </row>
    <row r="28" spans="1:4" x14ac:dyDescent="0.35">
      <c r="A28" t="s">
        <v>36</v>
      </c>
    </row>
    <row r="29" spans="1:4" x14ac:dyDescent="0.35">
      <c r="A29" t="s">
        <v>37</v>
      </c>
      <c r="C29" s="1">
        <v>100000</v>
      </c>
    </row>
    <row r="30" spans="1:4" x14ac:dyDescent="0.35">
      <c r="A30" t="s">
        <v>38</v>
      </c>
      <c r="C30" s="1">
        <f>1500*7</f>
        <v>10500</v>
      </c>
      <c r="D30" s="1">
        <f>SUM(C29:C30)</f>
        <v>110500</v>
      </c>
    </row>
    <row r="31" spans="1:4" x14ac:dyDescent="0.35">
      <c r="A31" t="s">
        <v>39</v>
      </c>
      <c r="D31" s="1">
        <v>750000</v>
      </c>
    </row>
    <row r="32" spans="1:4" s="2" customFormat="1" x14ac:dyDescent="0.35">
      <c r="A32" s="2" t="s">
        <v>40</v>
      </c>
      <c r="C32" s="3"/>
      <c r="D32" s="3">
        <f>SUM(D27:D31)</f>
        <v>2860500</v>
      </c>
    </row>
    <row r="33" spans="1:4" x14ac:dyDescent="0.35">
      <c r="A33" s="2" t="s">
        <v>41</v>
      </c>
      <c r="D33" s="1">
        <f>D32*200</f>
        <v>572100000</v>
      </c>
    </row>
    <row r="34" spans="1:4" x14ac:dyDescent="0.35">
      <c r="A34" s="2" t="s">
        <v>44</v>
      </c>
      <c r="D34" s="1">
        <f>D33/1000</f>
        <v>572100</v>
      </c>
    </row>
    <row r="35" spans="1:4" x14ac:dyDescent="0.35">
      <c r="A35" t="s">
        <v>42</v>
      </c>
    </row>
    <row r="36" spans="1:4" x14ac:dyDescent="0.35">
      <c r="A36" t="s">
        <v>43</v>
      </c>
      <c r="D36" s="1">
        <f>-35750</f>
        <v>-35750</v>
      </c>
    </row>
    <row r="37" spans="1:4" x14ac:dyDescent="0.35">
      <c r="A37" s="9" t="s">
        <v>45</v>
      </c>
      <c r="D37" s="1">
        <f>-5400</f>
        <v>-5400</v>
      </c>
    </row>
    <row r="38" spans="1:4" x14ac:dyDescent="0.35">
      <c r="A38" s="9" t="s">
        <v>46</v>
      </c>
      <c r="D38" s="1">
        <f>-9800</f>
        <v>-9800</v>
      </c>
    </row>
    <row r="39" spans="1:4" x14ac:dyDescent="0.35">
      <c r="A39" s="9" t="s">
        <v>47</v>
      </c>
      <c r="D39" s="1">
        <v>-3900</v>
      </c>
    </row>
    <row r="40" spans="1:4" x14ac:dyDescent="0.35">
      <c r="A40" s="9" t="s">
        <v>48</v>
      </c>
      <c r="D40" s="1">
        <f>SUM(D34:D39)</f>
        <v>517250</v>
      </c>
    </row>
    <row r="41" spans="1:4" x14ac:dyDescent="0.35">
      <c r="A41" s="9" t="s">
        <v>49</v>
      </c>
      <c r="C41" s="1">
        <f>D40*10%</f>
        <v>51725</v>
      </c>
    </row>
    <row r="42" spans="1:4" x14ac:dyDescent="0.35">
      <c r="A42" s="9" t="s">
        <v>50</v>
      </c>
      <c r="C42" s="1">
        <v>12000</v>
      </c>
      <c r="D42" s="1">
        <f>-C42</f>
        <v>-12000</v>
      </c>
    </row>
    <row r="43" spans="1:4" s="2" customFormat="1" ht="18.75" thickBot="1" x14ac:dyDescent="0.4">
      <c r="A43" s="2" t="s">
        <v>51</v>
      </c>
      <c r="C43" s="3"/>
      <c r="D43" s="6">
        <f>SUM(D40:D42)</f>
        <v>505250</v>
      </c>
    </row>
    <row r="44" spans="1:4" ht="18.75" thickTop="1" x14ac:dyDescent="0.3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066E41-3672-4877-9684-8D41CFBD344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7ad174b-ed6a-4dd6-8157-44fc4a505f1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AC609D-ECF2-450E-A80F-BEA6DC06B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228ED8-DC86-4044-9DC7-B5CC5EB712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Dinusha Rajapakse</dc:creator>
  <cp:lastModifiedBy>System Division</cp:lastModifiedBy>
  <dcterms:created xsi:type="dcterms:W3CDTF">2022-03-26T08:00:25Z</dcterms:created>
  <dcterms:modified xsi:type="dcterms:W3CDTF">2022-05-05T04:30:43Z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