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vsd" ContentType="application/vnd.visio"/>
  <Default Extension="emf" ContentType="image/x-emf"/>
  <Default Extension="rels" ContentType="application/vnd.openxmlformats-package.relationships+xml"/>
  <Default Extension="xml" ContentType="application/xml"/>
  <Default Extension="vsdx" ContentType="application/vnd.ms-visio.drawing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December 2022\CL\AAA\Final\"/>
    </mc:Choice>
  </mc:AlternateContent>
  <bookViews>
    <workbookView xWindow="-105" yWindow="-105" windowWidth="19425" windowHeight="10425" tabRatio="965"/>
  </bookViews>
  <sheets>
    <sheet name="SLAUS330" sheetId="14" r:id="rId1"/>
    <sheet name="Audit Procedures" sheetId="11" r:id="rId2"/>
    <sheet name="SLAUS300" sheetId="12" r:id="rId3"/>
    <sheet name="SLAUS315" sheetId="13" r:id="rId4"/>
    <sheet name="Inventory process" sheetId="2" r:id="rId5"/>
    <sheet name="CMP" sheetId="3" r:id="rId6"/>
    <sheet name="Payroll" sheetId="4" r:id="rId7"/>
    <sheet name="Risk Mgt-IC" sheetId="5" r:id="rId8"/>
    <sheet name="Sheet1" sheetId="15" r:id="rId9"/>
    <sheet name="Sheet2" sheetId="16" r:id="rId10"/>
    <sheet name="Angency conflict" sheetId="6" r:id="rId11"/>
    <sheet name="Sheet3" sheetId="17" r:id="rId12"/>
    <sheet name="Ass Eng" sheetId="7" r:id="rId13"/>
    <sheet name="FS Assertions" sheetId="8" r:id="rId14"/>
    <sheet name="GPA" sheetId="9" r:id="rId15"/>
    <sheet name="Audit risk" sheetId="10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21" i="10" l="1"/>
  <c r="P18" i="10"/>
  <c r="R9" i="9"/>
  <c r="P52" i="4" l="1"/>
  <c r="O52" i="4"/>
  <c r="P40" i="4"/>
  <c r="Q40" i="4" s="1"/>
  <c r="P33" i="4"/>
  <c r="O33" i="4"/>
  <c r="P32" i="4"/>
  <c r="O32" i="4"/>
  <c r="P31" i="4"/>
  <c r="O31" i="4"/>
  <c r="P12" i="4"/>
  <c r="C52" i="3"/>
  <c r="C53" i="3" s="1"/>
  <c r="B52" i="3"/>
  <c r="K229" i="2"/>
  <c r="K227" i="2"/>
  <c r="E219" i="2"/>
  <c r="Q191" i="2"/>
  <c r="N191" i="2"/>
  <c r="Q190" i="2"/>
  <c r="N190" i="2"/>
  <c r="Q189" i="2"/>
  <c r="Q192" i="2" s="1"/>
  <c r="N189" i="2"/>
  <c r="D148" i="2"/>
  <c r="E129" i="2"/>
  <c r="H113" i="2"/>
  <c r="F113" i="2"/>
  <c r="D113" i="2"/>
  <c r="H111" i="2"/>
  <c r="F111" i="2"/>
  <c r="F107" i="2" s="1"/>
  <c r="H109" i="2"/>
  <c r="H107" i="2" s="1"/>
  <c r="F109" i="2"/>
  <c r="D105" i="2"/>
  <c r="D111" i="2" s="1"/>
  <c r="L103" i="2"/>
  <c r="AC93" i="2"/>
  <c r="AC92" i="2"/>
  <c r="AC94" i="2" s="1"/>
  <c r="D109" i="2" l="1"/>
  <c r="D107" i="2" s="1"/>
</calcChain>
</file>

<file path=xl/sharedStrings.xml><?xml version="1.0" encoding="utf-8"?>
<sst xmlns="http://schemas.openxmlformats.org/spreadsheetml/2006/main" count="966" uniqueCount="815">
  <si>
    <t>SLAuS 330 - Responding to the risk assessment</t>
  </si>
  <si>
    <t>Transaction level</t>
  </si>
  <si>
    <t>Financial statement level risk</t>
  </si>
  <si>
    <t>Particular assertion level risk</t>
  </si>
  <si>
    <t>Accounts balance level</t>
  </si>
  <si>
    <t>Impact on entire financial statements</t>
  </si>
  <si>
    <t xml:space="preserve">Presentation &amp; disclosure level </t>
  </si>
  <si>
    <t>Finance manger left close to year end</t>
  </si>
  <si>
    <t>Some assets are not depreciated</t>
  </si>
  <si>
    <t>Company decided to go for listing (IPO)</t>
  </si>
  <si>
    <t>Understatement of revenue due to missing invoices</t>
  </si>
  <si>
    <t>Change in senior management</t>
  </si>
  <si>
    <t>New finance manager has business administration degree</t>
  </si>
  <si>
    <t>Covid-19</t>
  </si>
  <si>
    <t>Food city</t>
  </si>
  <si>
    <t>Ex: Materiality</t>
  </si>
  <si>
    <t>Overall response</t>
  </si>
  <si>
    <t>Assertion level response</t>
  </si>
  <si>
    <r>
      <t xml:space="preserve"> Emphasising to audit staff the need to maintain </t>
    </r>
    <r>
      <rPr>
        <sz val="11"/>
        <color rgb="FFFF0000"/>
        <rFont val="Calibri"/>
        <family val="2"/>
        <scheme val="minor"/>
      </rPr>
      <t>professional scepticism</t>
    </r>
  </si>
  <si>
    <r>
      <t xml:space="preserve"> Assigning </t>
    </r>
    <r>
      <rPr>
        <sz val="11"/>
        <color rgb="FFFF0000"/>
        <rFont val="Calibri"/>
        <family val="2"/>
        <scheme val="minor"/>
      </rPr>
      <t>additional or more experienced staff</t>
    </r>
    <r>
      <rPr>
        <sz val="11"/>
        <color theme="1"/>
        <rFont val="Calibri"/>
        <family val="2"/>
        <scheme val="minor"/>
      </rPr>
      <t xml:space="preserve"> to the audit team</t>
    </r>
  </si>
  <si>
    <t>Low</t>
  </si>
  <si>
    <t>Moderate</t>
  </si>
  <si>
    <t>High</t>
  </si>
  <si>
    <t>Significant risk</t>
  </si>
  <si>
    <r>
      <t xml:space="preserve"> Providing </t>
    </r>
    <r>
      <rPr>
        <sz val="11"/>
        <color rgb="FFFF0000"/>
        <rFont val="Calibri"/>
        <family val="2"/>
        <scheme val="minor"/>
      </rPr>
      <t>more supervision</t>
    </r>
    <r>
      <rPr>
        <sz val="11"/>
        <color theme="1"/>
        <rFont val="Calibri"/>
        <family val="2"/>
        <scheme val="minor"/>
      </rPr>
      <t xml:space="preserve"> on the audit</t>
    </r>
  </si>
  <si>
    <r>
      <t xml:space="preserve"> Incorporating more </t>
    </r>
    <r>
      <rPr>
        <sz val="11"/>
        <color rgb="FFFF0000"/>
        <rFont val="Calibri"/>
        <family val="2"/>
        <scheme val="minor"/>
      </rPr>
      <t>unpredictability</t>
    </r>
    <r>
      <rPr>
        <sz val="11"/>
        <color theme="1"/>
        <rFont val="Calibri"/>
        <family val="2"/>
        <scheme val="minor"/>
      </rPr>
      <t xml:space="preserve"> into the audit procedures</t>
    </r>
  </si>
  <si>
    <t>TOC</t>
  </si>
  <si>
    <t>SP</t>
  </si>
  <si>
    <t>Combine approach - (TOC+SP)</t>
  </si>
  <si>
    <r>
      <t xml:space="preserve"> Making general changes to the </t>
    </r>
    <r>
      <rPr>
        <sz val="11"/>
        <color rgb="FFFF0000"/>
        <rFont val="Calibri"/>
        <family val="2"/>
        <scheme val="minor"/>
      </rPr>
      <t>nature, timing or extent</t>
    </r>
    <r>
      <rPr>
        <sz val="11"/>
        <color theme="1"/>
        <rFont val="Calibri"/>
        <family val="2"/>
        <scheme val="minor"/>
      </rPr>
      <t xml:space="preserve"> of audit procedures</t>
    </r>
  </si>
  <si>
    <t>Inquiry</t>
  </si>
  <si>
    <t>Inspection</t>
  </si>
  <si>
    <t>Observation</t>
  </si>
  <si>
    <t>Audit partner</t>
  </si>
  <si>
    <t>Re- calculation</t>
  </si>
  <si>
    <t>Audit manager</t>
  </si>
  <si>
    <t>Re - Performance</t>
  </si>
  <si>
    <t>Senior auditor</t>
  </si>
  <si>
    <t>Analytical procedure</t>
  </si>
  <si>
    <t>Audit staff</t>
  </si>
  <si>
    <r>
      <t xml:space="preserve">Audit </t>
    </r>
    <r>
      <rPr>
        <b/>
        <sz val="11"/>
        <color rgb="FFFF0000"/>
        <rFont val="Calibri"/>
        <family val="2"/>
        <scheme val="minor"/>
      </rPr>
      <t>Procedures</t>
    </r>
  </si>
  <si>
    <t xml:space="preserve">Why? </t>
  </si>
  <si>
    <t>To collect SAAE</t>
  </si>
  <si>
    <t>Why?</t>
  </si>
  <si>
    <t>To provide reasonable assurance</t>
  </si>
  <si>
    <t>31//03/2020</t>
  </si>
  <si>
    <t>Risk assessment Procedures</t>
  </si>
  <si>
    <t>Further audit procedures</t>
  </si>
  <si>
    <t>6 month</t>
  </si>
  <si>
    <t>30/09/2019</t>
  </si>
  <si>
    <t>RAP</t>
  </si>
  <si>
    <t>FAP</t>
  </si>
  <si>
    <t>Interim Audit</t>
  </si>
  <si>
    <t>Yearend statutory audit</t>
  </si>
  <si>
    <t>Ex:-</t>
  </si>
  <si>
    <t>Inquiry about cash management process</t>
  </si>
  <si>
    <t>3 Months</t>
  </si>
  <si>
    <t>Test of controls</t>
  </si>
  <si>
    <t>Substantive procedures</t>
  </si>
  <si>
    <t>( Apply AP to TA/AB/PD)</t>
  </si>
  <si>
    <t>If interim audit has performed - 2 month</t>
  </si>
  <si>
    <t>TOC - Risk low</t>
  </si>
  <si>
    <t>SP - risk high</t>
  </si>
  <si>
    <t>Risk of MM</t>
  </si>
  <si>
    <t>(Test operating effectiveness of ICs)</t>
  </si>
  <si>
    <r>
      <t xml:space="preserve">- Check </t>
    </r>
    <r>
      <rPr>
        <sz val="11"/>
        <color rgb="FF92D050"/>
        <rFont val="Calibri"/>
        <family val="2"/>
        <scheme val="minor"/>
      </rPr>
      <t>segregation of duties</t>
    </r>
  </si>
  <si>
    <r>
      <t xml:space="preserve">- Check </t>
    </r>
    <r>
      <rPr>
        <sz val="11"/>
        <color rgb="FF92D050"/>
        <rFont val="Calibri"/>
        <family val="2"/>
        <scheme val="minor"/>
      </rPr>
      <t>approval</t>
    </r>
    <r>
      <rPr>
        <sz val="11"/>
        <color theme="1"/>
        <rFont val="Calibri"/>
        <family val="2"/>
        <scheme val="minor"/>
      </rPr>
      <t xml:space="preserve"> for sale invoices</t>
    </r>
  </si>
  <si>
    <t>Substantive analytical procedures</t>
  </si>
  <si>
    <t>Test of detail</t>
  </si>
  <si>
    <t>Internal controls are effective</t>
  </si>
  <si>
    <r>
      <t xml:space="preserve">- Re preform </t>
    </r>
    <r>
      <rPr>
        <sz val="11"/>
        <color rgb="FF92D050"/>
        <rFont val="Calibri"/>
        <family val="2"/>
        <scheme val="minor"/>
      </rPr>
      <t>bank rec</t>
    </r>
  </si>
  <si>
    <t>SAP</t>
  </si>
  <si>
    <t>TOD</t>
  </si>
  <si>
    <r>
      <t xml:space="preserve">Internal controls are </t>
    </r>
    <r>
      <rPr>
        <sz val="11"/>
        <color rgb="FFC00000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effective</t>
    </r>
  </si>
  <si>
    <r>
      <t xml:space="preserve">- Perform </t>
    </r>
    <r>
      <rPr>
        <sz val="11"/>
        <color rgb="FF92D050"/>
        <rFont val="Calibri"/>
        <family val="2"/>
        <scheme val="minor"/>
      </rPr>
      <t>physical assets verification</t>
    </r>
  </si>
  <si>
    <t>- Ratio calculation</t>
  </si>
  <si>
    <t>Detail testing of TA,AB,P&amp;D</t>
  </si>
  <si>
    <t xml:space="preserve">TOD </t>
  </si>
  <si>
    <t xml:space="preserve"> - Trend analysis</t>
  </si>
  <si>
    <t>Revenue</t>
  </si>
  <si>
    <t xml:space="preserve"> - Reasonableness test</t>
  </si>
  <si>
    <t>JMC</t>
  </si>
  <si>
    <t>Approval for invoices</t>
  </si>
  <si>
    <t>Nature Audit procedure to collect SAAE</t>
  </si>
  <si>
    <t>19/2020</t>
  </si>
  <si>
    <t>20/2021</t>
  </si>
  <si>
    <t>Amounts &amp; description appropriate</t>
  </si>
  <si>
    <t>Ratio</t>
  </si>
  <si>
    <t>GP margin/NP margin/ROCE/ROE</t>
  </si>
  <si>
    <t>GP marging</t>
  </si>
  <si>
    <t>Check Dispatch notes</t>
  </si>
  <si>
    <t>Trend analysis</t>
  </si>
  <si>
    <t>AP dyas</t>
  </si>
  <si>
    <t>Check aprroval for dispatch notes</t>
  </si>
  <si>
    <t>Oct</t>
  </si>
  <si>
    <t>Nov</t>
  </si>
  <si>
    <t>Dec</t>
  </si>
  <si>
    <t>Jan</t>
  </si>
  <si>
    <t>Check inventory records</t>
  </si>
  <si>
    <t>Dep/Interest</t>
  </si>
  <si>
    <t>Sales - keels</t>
  </si>
  <si>
    <t>3Mn</t>
  </si>
  <si>
    <t>5Mn</t>
  </si>
  <si>
    <t>8Mn</t>
  </si>
  <si>
    <t>Check sales book</t>
  </si>
  <si>
    <t>Bank rec/ Sale rec / paroll rec</t>
  </si>
  <si>
    <t>Check cash book/Debtor</t>
  </si>
  <si>
    <t>Reasonableness test</t>
  </si>
  <si>
    <t>Check security records</t>
  </si>
  <si>
    <t>CA-PPE</t>
  </si>
  <si>
    <t>100Mn</t>
  </si>
  <si>
    <t>150Mn</t>
  </si>
  <si>
    <t>Dep - P&amp;L</t>
  </si>
  <si>
    <t>10Mn</t>
  </si>
  <si>
    <t>9Mn</t>
  </si>
  <si>
    <t>Loan Vs Interest</t>
  </si>
  <si>
    <t>Sales Vs Sales distribution cost</t>
  </si>
  <si>
    <t>Head count Vs salary</t>
  </si>
  <si>
    <t>SLAUS-300 - Audit planning</t>
  </si>
  <si>
    <t>Auditor's requirement</t>
  </si>
  <si>
    <t>Direction</t>
  </si>
  <si>
    <t>High risk areas</t>
  </si>
  <si>
    <t>Scope</t>
  </si>
  <si>
    <t>How many branches/subsidiaries/LAKS/CBSL/Industry specific laws</t>
  </si>
  <si>
    <t>31/03/2021</t>
  </si>
  <si>
    <t>Time</t>
  </si>
  <si>
    <t>2 Months</t>
  </si>
  <si>
    <t>Staff</t>
  </si>
  <si>
    <t>after 6 months</t>
  </si>
  <si>
    <t>Interim audit</t>
  </si>
  <si>
    <t>Audit staff -10</t>
  </si>
  <si>
    <t>OAS</t>
  </si>
  <si>
    <t>AP</t>
  </si>
  <si>
    <t>Importance of planning</t>
  </si>
  <si>
    <t>1.Help the auditor focus on high risk areas - Direction</t>
  </si>
  <si>
    <t>2.Help the auditor identify and resolve potential problems on a timely basis</t>
  </si>
  <si>
    <t>3.Help the auditor properly organise and manage the audit</t>
  </si>
  <si>
    <t>4.Assist in the selection of appropriate team members and assignment of work to 
them</t>
  </si>
  <si>
    <t>5.Facilitate the direction, supervision and review of work</t>
  </si>
  <si>
    <t xml:space="preserve">Interim Audit </t>
  </si>
  <si>
    <t>Final audit</t>
  </si>
  <si>
    <t xml:space="preserve">After 6 months </t>
  </si>
  <si>
    <t>Year end audit</t>
  </si>
  <si>
    <t>Optional</t>
  </si>
  <si>
    <t>Compulsory</t>
  </si>
  <si>
    <t>Testing ICs &amp; perform TOC</t>
  </si>
  <si>
    <t>Perform SP</t>
  </si>
  <si>
    <t>Interim audit help on the timing of final audit</t>
  </si>
  <si>
    <t>Express final opinion</t>
  </si>
  <si>
    <t>Examples of items included in the audit plan could be</t>
  </si>
  <si>
    <t>i</t>
  </si>
  <si>
    <t>Timetable of planned audit work</t>
  </si>
  <si>
    <t>ii</t>
  </si>
  <si>
    <t>Allocation of work to audit team members</t>
  </si>
  <si>
    <t>iii</t>
  </si>
  <si>
    <t>Audit procedures for each major account area (eg inventory, receivables, cash)</t>
  </si>
  <si>
    <r>
      <t xml:space="preserve">SLAuS 315 - </t>
    </r>
    <r>
      <rPr>
        <sz val="11"/>
        <color rgb="FFFF0000"/>
        <rFont val="Calibri"/>
        <family val="2"/>
        <scheme val="minor"/>
      </rPr>
      <t>Identify &amp; assessing the risk of MM</t>
    </r>
    <r>
      <rPr>
        <sz val="11"/>
        <color theme="1"/>
        <rFont val="Calibri"/>
        <family val="2"/>
        <scheme val="minor"/>
      </rPr>
      <t xml:space="preserve"> through </t>
    </r>
    <r>
      <rPr>
        <sz val="11"/>
        <color rgb="FFFF0000"/>
        <rFont val="Calibri"/>
        <family val="2"/>
        <scheme val="minor"/>
      </rPr>
      <t>Understanding the entity and its environment</t>
    </r>
  </si>
  <si>
    <t>What?</t>
  </si>
  <si>
    <t>How?</t>
  </si>
  <si>
    <t>To identify and assess the risks of MM</t>
  </si>
  <si>
    <t>Perform RAP</t>
  </si>
  <si>
    <t>To design and perform FAP</t>
  </si>
  <si>
    <t>Industry, regulatory and other external factors</t>
  </si>
  <si>
    <t>To  exercise audit judgement,</t>
  </si>
  <si>
    <t>Nature of the entity</t>
  </si>
  <si>
    <t>Entity's selection and application of accounting policies</t>
  </si>
  <si>
    <t>Objectives and strategies and related business risks</t>
  </si>
  <si>
    <t>KPI</t>
  </si>
  <si>
    <t>Ex:- Profit base bonus</t>
  </si>
  <si>
    <t>Ex</t>
  </si>
  <si>
    <t>Prior period knowledge</t>
  </si>
  <si>
    <t>ICs</t>
  </si>
  <si>
    <t>Check wedsite</t>
  </si>
  <si>
    <t>Enquiries of management, appropriate individuals within the internal audit function and others within the entity</t>
  </si>
  <si>
    <t>Check Annual report</t>
  </si>
  <si>
    <t>Inspect magazine published by them</t>
  </si>
  <si>
    <t>Check FSs</t>
  </si>
  <si>
    <t>4 Steps</t>
  </si>
  <si>
    <t>Significant risks</t>
  </si>
  <si>
    <t>KPI-Sales target given to marketing manager may result in overstating revenue</t>
  </si>
  <si>
    <r>
      <rPr>
        <sz val="11"/>
        <color rgb="FFFF0000"/>
        <rFont val="Calibri"/>
        <family val="2"/>
        <scheme val="minor"/>
      </rPr>
      <t>Identify risks</t>
    </r>
    <r>
      <rPr>
        <sz val="11"/>
        <color theme="1"/>
        <rFont val="Calibri"/>
        <family val="2"/>
        <scheme val="minor"/>
      </rPr>
      <t xml:space="preserve"> throughout the process of obtaining an understanding</t>
    </r>
  </si>
  <si>
    <r>
      <t>Significant risks are</t>
    </r>
    <r>
      <rPr>
        <sz val="11"/>
        <color rgb="FFFF0000"/>
        <rFont val="Calibri"/>
        <family val="2"/>
        <scheme val="minor"/>
      </rPr>
      <t xml:space="preserve"> complex or unusual transactions</t>
    </r>
    <r>
      <rPr>
        <sz val="11"/>
        <color theme="1"/>
        <rFont val="Calibri"/>
        <family val="2"/>
        <scheme val="minor"/>
      </rPr>
      <t xml:space="preserve"> that may indicate fraud, or other special risks</t>
    </r>
  </si>
  <si>
    <t>Yes - Sales can be manipulate</t>
  </si>
  <si>
    <r>
      <rPr>
        <sz val="11"/>
        <color rgb="FFFF0000"/>
        <rFont val="Calibri"/>
        <family val="2"/>
        <scheme val="minor"/>
      </rPr>
      <t>Assess the identified risks</t>
    </r>
    <r>
      <rPr>
        <sz val="11"/>
        <color theme="1"/>
        <rFont val="Calibri"/>
        <family val="2"/>
        <scheme val="minor"/>
      </rPr>
      <t xml:space="preserve"> and evaluate whether they relate more</t>
    </r>
    <r>
      <rPr>
        <sz val="11"/>
        <color rgb="FFFF0000"/>
        <rFont val="Calibri"/>
        <family val="2"/>
        <scheme val="minor"/>
      </rPr>
      <t xml:space="preserve"> pervasively to the financial statements as a whole</t>
    </r>
  </si>
  <si>
    <r>
      <t xml:space="preserve">Significant risks are those that require </t>
    </r>
    <r>
      <rPr>
        <sz val="11"/>
        <color rgb="FFFF0000"/>
        <rFont val="Calibri"/>
        <family val="2"/>
        <scheme val="minor"/>
      </rPr>
      <t>special audit consideration</t>
    </r>
  </si>
  <si>
    <t>Occurrence &amp; Completeness - Revenue can be overstated</t>
  </si>
  <si>
    <r>
      <rPr>
        <sz val="11"/>
        <color rgb="FFFF0000"/>
        <rFont val="Calibri"/>
        <family val="2"/>
        <scheme val="minor"/>
      </rPr>
      <t>Relate the risks</t>
    </r>
    <r>
      <rPr>
        <sz val="11"/>
        <color theme="1"/>
        <rFont val="Calibri"/>
        <family val="2"/>
        <scheme val="minor"/>
      </rPr>
      <t xml:space="preserve"> to what can go wrong at the assertion level</t>
    </r>
  </si>
  <si>
    <t>Eg</t>
  </si>
  <si>
    <t>Highly probable</t>
  </si>
  <si>
    <r>
      <t xml:space="preserve">Consider the </t>
    </r>
    <r>
      <rPr>
        <sz val="11"/>
        <color rgb="FFFF0000"/>
        <rFont val="Calibri"/>
        <family val="2"/>
        <scheme val="minor"/>
      </rPr>
      <t>likelihood</t>
    </r>
    <r>
      <rPr>
        <sz val="11"/>
        <color theme="1"/>
        <rFont val="Calibri"/>
        <family val="2"/>
        <scheme val="minor"/>
      </rPr>
      <t xml:space="preserve"> of the risks causing a material misstatement</t>
    </r>
  </si>
  <si>
    <t xml:space="preserve"> Risk of fraud </t>
  </si>
  <si>
    <t> Its relationship with recent economic, accounting or other developments (SLFRS9/SLFRS16)</t>
  </si>
  <si>
    <t>Entire Cash management process handled by one person</t>
  </si>
  <si>
    <t> The degree of subjectivity in the financial information (Revaluation/provision for pending litigations)</t>
  </si>
  <si>
    <t>Yes- Fraud risk</t>
  </si>
  <si>
    <t> It is an unusual transaction (Food city - 500,000)</t>
  </si>
  <si>
    <t>Completeness &amp; accuracy of cash</t>
  </si>
  <si>
    <t> It is a significant transaction with a related party (Parent purchase RM from subsidiary)</t>
  </si>
  <si>
    <t> The complexity of the transaction (Valuation of biological assets)</t>
  </si>
  <si>
    <t>Classifications of inventories</t>
  </si>
  <si>
    <t>Ex: - Manufacture garments</t>
  </si>
  <si>
    <t>• Raw materials and components</t>
  </si>
  <si>
    <t>Fabric, elastic, trims</t>
  </si>
  <si>
    <t>• Work-in-progress (for manufacturing businesses)</t>
  </si>
  <si>
    <t>Cut panels, incomplete garment</t>
  </si>
  <si>
    <t>• Spare parts/consumables</t>
  </si>
  <si>
    <t>Machine spare parts, needle</t>
  </si>
  <si>
    <t>• Finished goods</t>
  </si>
  <si>
    <t>T- shirt, pant</t>
  </si>
  <si>
    <t>Qualitative aspects of inventory control</t>
  </si>
  <si>
    <t>Holding costs of inventory may be expensive (Utility cost/Rent/Security cost)</t>
  </si>
  <si>
    <t>Production will be disrupted if raw materials are out of stock.</t>
  </si>
  <si>
    <t>When inventory with a short shelf life (such as food items) is not used, there will be a write-off cost</t>
  </si>
  <si>
    <t>Perpetual inventory system</t>
  </si>
  <si>
    <t>Inventory records are updated every time a receipt or issue of inventory occurs</t>
  </si>
  <si>
    <t>Computerised inventory systems use a perpetual inventory system</t>
  </si>
  <si>
    <t>Manual inventory records, using stores ledger records or bin cards, may also be perpetual inventory systems.</t>
  </si>
  <si>
    <t>However:</t>
  </si>
  <si>
    <t>- Keeping up-to-date inventory records can be a time-consuming</t>
  </si>
  <si>
    <t>- Errors occur in inventory records, so that the records become inaccurate</t>
  </si>
  <si>
    <t>The economic order quantity (EOQ)</t>
  </si>
  <si>
    <t>CO</t>
  </si>
  <si>
    <t>Administrative costs of placing orders</t>
  </si>
  <si>
    <t>7th August 2021</t>
  </si>
  <si>
    <t>145Mn</t>
  </si>
  <si>
    <t>Cash out</t>
  </si>
  <si>
    <t>Transport/delivery charges</t>
  </si>
  <si>
    <t>CH</t>
  </si>
  <si>
    <t>Cost of storage space (rent)</t>
  </si>
  <si>
    <t>August</t>
  </si>
  <si>
    <t>40Mn</t>
  </si>
  <si>
    <t>Cost of stores staff and equipment costs</t>
  </si>
  <si>
    <t>September</t>
  </si>
  <si>
    <t>50Mn</t>
  </si>
  <si>
    <t xml:space="preserve">31st Augut </t>
  </si>
  <si>
    <t>1month</t>
  </si>
  <si>
    <t>Interest charges on amount of investment in inventory</t>
  </si>
  <si>
    <t>Purchase 100Mn for 3months consumptions</t>
  </si>
  <si>
    <t>October</t>
  </si>
  <si>
    <t>55Mn</t>
  </si>
  <si>
    <t>30th September</t>
  </si>
  <si>
    <t>2months</t>
  </si>
  <si>
    <t>Insurance costs for inventory</t>
  </si>
  <si>
    <t>Cost of losses due to theft, deterioration or damage</t>
  </si>
  <si>
    <t>What is EOQ ?</t>
  </si>
  <si>
    <r>
      <t xml:space="preserve">The </t>
    </r>
    <r>
      <rPr>
        <u/>
        <sz val="11"/>
        <color theme="1"/>
        <rFont val="Calibri"/>
        <family val="2"/>
        <scheme val="minor"/>
      </rPr>
      <t>quantity should order at a time</t>
    </r>
    <r>
      <rPr>
        <sz val="11"/>
        <color theme="1"/>
        <rFont val="Calibri"/>
        <family val="2"/>
        <scheme val="minor"/>
      </rPr>
      <t xml:space="preserve"> to </t>
    </r>
    <r>
      <rPr>
        <u/>
        <sz val="11"/>
        <color theme="1"/>
        <rFont val="Calibri"/>
        <family val="2"/>
        <scheme val="minor"/>
      </rPr>
      <t>minimize total inventory cost</t>
    </r>
  </si>
  <si>
    <t>Q</t>
  </si>
  <si>
    <t>Co</t>
  </si>
  <si>
    <t>Ch</t>
  </si>
  <si>
    <t>D</t>
  </si>
  <si>
    <t>Price</t>
  </si>
  <si>
    <t>Upward</t>
  </si>
  <si>
    <t>Downward</t>
  </si>
  <si>
    <t>EOQ=</t>
  </si>
  <si>
    <t>TC= PC+CO+CH</t>
  </si>
  <si>
    <t>Minimum</t>
  </si>
  <si>
    <t>CO=No of orders*per order cost</t>
  </si>
  <si>
    <t>CH= (EOQ/2)*Ch</t>
  </si>
  <si>
    <t>PC = Price*Qty</t>
  </si>
  <si>
    <t>Inventory control levels</t>
  </si>
  <si>
    <t>Reorder level = Max consumption * Max lead time</t>
  </si>
  <si>
    <t>When the inventory level for a stores item falls to its reorder level, a purchase
requisition for the item should be issued and a purchase order should be made.</t>
  </si>
  <si>
    <t>Minimum inventory level = reorder level – (average usage × average lead time)</t>
  </si>
  <si>
    <t>This is a warning level. There can be no inventory situation</t>
  </si>
  <si>
    <t>Maximum inventory level = reorder level + reorder quantity – (minimum consumption rate
*minimum lead time)</t>
  </si>
  <si>
    <t>This is another warning level. Holding cost will be increased</t>
  </si>
  <si>
    <t>Other systems of stores control</t>
  </si>
  <si>
    <r>
      <rPr>
        <sz val="11"/>
        <color rgb="FF0070C0"/>
        <rFont val="Calibri"/>
        <family val="2"/>
        <scheme val="minor"/>
      </rPr>
      <t>Order cycling method</t>
    </r>
    <r>
      <rPr>
        <sz val="11"/>
        <color theme="1"/>
        <rFont val="Calibri"/>
        <family val="2"/>
        <scheme val="minor"/>
      </rPr>
      <t xml:space="preserve"> - stores item are reviewed periodically (for example, every 1, 2 or 3 months).</t>
    </r>
  </si>
  <si>
    <t>low-cost items, a technique called the 90-60-30 day technique</t>
  </si>
  <si>
    <t>When inventory reach to</t>
  </si>
  <si>
    <t xml:space="preserve">Place an order </t>
  </si>
  <si>
    <t>max inventory</t>
  </si>
  <si>
    <t>Two-bin system</t>
  </si>
  <si>
    <t xml:space="preserve">Two bins maintain (Large and small bin) </t>
  </si>
  <si>
    <t>When large bin was consumed, order for that. Till you receive order start to use small bin</t>
  </si>
  <si>
    <t>Purchase to order system</t>
  </si>
  <si>
    <t>In a purchase to order system, items are purchased for a specific customer order.</t>
  </si>
  <si>
    <t>A business organisation that carries out contract work or jobbing work for customers is likely to use a purchase to order system</t>
  </si>
  <si>
    <t>Bill of materials (BOM)</t>
  </si>
  <si>
    <t>Manufacture 1000 T-shirts</t>
  </si>
  <si>
    <t>Fabric</t>
  </si>
  <si>
    <t>Yrds</t>
  </si>
  <si>
    <t>Bottons</t>
  </si>
  <si>
    <t>No</t>
  </si>
  <si>
    <t>Elastic</t>
  </si>
  <si>
    <t>Thread</t>
  </si>
  <si>
    <t>Corns</t>
  </si>
  <si>
    <t>Business risks connected with the inventory</t>
  </si>
  <si>
    <t>Inventory valuation</t>
  </si>
  <si>
    <t>LKAS 2</t>
  </si>
  <si>
    <t>COST</t>
  </si>
  <si>
    <t>FIFO or AVCO recommended/ LIFO is not allowing</t>
  </si>
  <si>
    <t>NRV</t>
  </si>
  <si>
    <t>NRV = Estimate selling price - Estimate cost of completion-Estimate selling cost</t>
  </si>
  <si>
    <t>Prodcuts</t>
  </si>
  <si>
    <t>Cost</t>
  </si>
  <si>
    <t>Value (Lower)</t>
  </si>
  <si>
    <t>Qty</t>
  </si>
  <si>
    <t>Total value</t>
  </si>
  <si>
    <t>A</t>
  </si>
  <si>
    <t>(30-0-7)</t>
  </si>
  <si>
    <t>B</t>
  </si>
  <si>
    <t>(12-2-2)</t>
  </si>
  <si>
    <t>C</t>
  </si>
  <si>
    <t>(22-8-2)</t>
  </si>
  <si>
    <t>9.4 Determining cost of inventories</t>
  </si>
  <si>
    <t>Standard costing</t>
  </si>
  <si>
    <t>Cost = selling price - margin</t>
  </si>
  <si>
    <t>RM per unit</t>
  </si>
  <si>
    <t>Cost= 14-2</t>
  </si>
  <si>
    <t>Labor per unit</t>
  </si>
  <si>
    <t>Cost= 12</t>
  </si>
  <si>
    <t>VOPHD per Unit</t>
  </si>
  <si>
    <t>FPOHD per Unit</t>
  </si>
  <si>
    <t>9.6 Recognition as an expense</t>
  </si>
  <si>
    <t>Write Down</t>
  </si>
  <si>
    <t>P&amp;L</t>
  </si>
  <si>
    <t>Cash Management Process</t>
  </si>
  <si>
    <t>LKAS 7</t>
  </si>
  <si>
    <t>Electricity</t>
  </si>
  <si>
    <t>Cash</t>
  </si>
  <si>
    <t>LKAS7</t>
  </si>
  <si>
    <t>Transaction</t>
  </si>
  <si>
    <t>Yes</t>
  </si>
  <si>
    <t>Source document</t>
  </si>
  <si>
    <t>1.Cash receipts</t>
  </si>
  <si>
    <t>2. Cash payments</t>
  </si>
  <si>
    <t>3. Bank reconciliation</t>
  </si>
  <si>
    <t>4. Sort term cash management</t>
  </si>
  <si>
    <t>Primary Books</t>
  </si>
  <si>
    <t xml:space="preserve">Bank book Vs Bank statement </t>
  </si>
  <si>
    <t>Ledger Account</t>
  </si>
  <si>
    <t>Cash sales</t>
  </si>
  <si>
    <t>1Mn</t>
  </si>
  <si>
    <t>Pay in cash</t>
  </si>
  <si>
    <t>Key activity &amp; key control</t>
  </si>
  <si>
    <t>Mn</t>
  </si>
  <si>
    <t>Trial balance</t>
  </si>
  <si>
    <t>Collection from debtors</t>
  </si>
  <si>
    <t>2mn</t>
  </si>
  <si>
    <t>Bank transfers</t>
  </si>
  <si>
    <t>Most reliable</t>
  </si>
  <si>
    <t>NCA</t>
  </si>
  <si>
    <t>Financial statements</t>
  </si>
  <si>
    <t>Bank loans</t>
  </si>
  <si>
    <t>Cheque</t>
  </si>
  <si>
    <t>Reconcile reasons for differences</t>
  </si>
  <si>
    <t>CA</t>
  </si>
  <si>
    <t>BOD/mgt</t>
  </si>
  <si>
    <t>Investments</t>
  </si>
  <si>
    <t>Share issues</t>
  </si>
  <si>
    <t>Credit card/Debit card</t>
  </si>
  <si>
    <t>- Unpresented &amp; unrealized cheques</t>
  </si>
  <si>
    <t>TA</t>
  </si>
  <si>
    <t xml:space="preserve">Accountable for </t>
  </si>
  <si>
    <t>Donations</t>
  </si>
  <si>
    <t>- Direct receipts</t>
  </si>
  <si>
    <t>Vs</t>
  </si>
  <si>
    <t>Disposal of PPE</t>
  </si>
  <si>
    <t>Risk - Pay for wrong amount/Pay for wrong person</t>
  </si>
  <si>
    <t xml:space="preserve"> - Timing issues</t>
  </si>
  <si>
    <t>Equity</t>
  </si>
  <si>
    <t>S/H</t>
  </si>
  <si>
    <t>Other income</t>
  </si>
  <si>
    <t>Controls</t>
  </si>
  <si>
    <t xml:space="preserve"> - Bank charges</t>
  </si>
  <si>
    <t>LTL</t>
  </si>
  <si>
    <t>Lendors</t>
  </si>
  <si>
    <t>Fund providers</t>
  </si>
  <si>
    <t>Funding</t>
  </si>
  <si>
    <t>1.Approval &amp; authorization</t>
  </si>
  <si>
    <t xml:space="preserve"> - Errors</t>
  </si>
  <si>
    <t>CL</t>
  </si>
  <si>
    <t xml:space="preserve">Creditors </t>
  </si>
  <si>
    <t xml:space="preserve">2. Support through source document </t>
  </si>
  <si>
    <t>TL &amp; Equity</t>
  </si>
  <si>
    <t>Risk - Fraud</t>
  </si>
  <si>
    <t>3. 3WM</t>
  </si>
  <si>
    <t>PO+Invoice+GRN</t>
  </si>
  <si>
    <t>Risk</t>
  </si>
  <si>
    <t>1. Deposit cash in bank on daily basis</t>
  </si>
  <si>
    <t>NCA funded through CL</t>
  </si>
  <si>
    <t>2. Daily collection should not use for any other purpose</t>
  </si>
  <si>
    <t>STA - STL</t>
  </si>
  <si>
    <t>NCA-LTL</t>
  </si>
  <si>
    <t xml:space="preserve">Petty cash Management process </t>
  </si>
  <si>
    <t>Petty cahier (Dilhara)</t>
  </si>
  <si>
    <t>Reimbursement</t>
  </si>
  <si>
    <t>Withdraw from bank</t>
  </si>
  <si>
    <t>- Approval from HR manager</t>
  </si>
  <si>
    <t>2000/=</t>
  </si>
  <si>
    <t>Fill Petty cash PV</t>
  </si>
  <si>
    <t>-Authorised by Finance</t>
  </si>
  <si>
    <t>- Approval from HR manager (Tharushi)</t>
  </si>
  <si>
    <t>Hand over invoice &amp; balance cash</t>
  </si>
  <si>
    <t>HR assistant
(Prashan)</t>
  </si>
  <si>
    <t>Purchase using own money</t>
  </si>
  <si>
    <t>-Authorised by Finance (Yohan)</t>
  </si>
  <si>
    <t xml:space="preserve">Buy required goods </t>
  </si>
  <si>
    <t>IOU</t>
  </si>
  <si>
    <t>HR assistant (Prashan)</t>
  </si>
  <si>
    <t>Invoice - 2000/=</t>
  </si>
  <si>
    <r>
      <rPr>
        <b/>
        <sz val="11"/>
        <color rgb="FFFF0000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 xml:space="preserve">wed </t>
    </r>
    <r>
      <rPr>
        <b/>
        <sz val="11"/>
        <color rgb="FFFF0000"/>
        <rFont val="Calibri"/>
        <family val="2"/>
        <scheme val="minor"/>
      </rPr>
      <t>U</t>
    </r>
  </si>
  <si>
    <t>Balance money-1000/=</t>
  </si>
  <si>
    <t>Dr</t>
  </si>
  <si>
    <t>Refreshment expanse</t>
  </si>
  <si>
    <t>Cr</t>
  </si>
  <si>
    <t>Petty cash</t>
  </si>
  <si>
    <t>- Petty cahier will realse 3,000/= HR assistant</t>
  </si>
  <si>
    <t>Important</t>
  </si>
  <si>
    <t>Petty cash float - 100,000</t>
  </si>
  <si>
    <t>B/S</t>
  </si>
  <si>
    <t>Dr - Cash Advance (IOU)</t>
  </si>
  <si>
    <t>At the time of cash released to IOU</t>
  </si>
  <si>
    <t>Max limit for transaction - 5,000/10,000</t>
  </si>
  <si>
    <t>Cr - Petty cash</t>
  </si>
  <si>
    <t>IOU - Short term loan given to employee - 3day to 5 days</t>
  </si>
  <si>
    <t>P/L</t>
  </si>
  <si>
    <t>Dr - Refreshment expanse</t>
  </si>
  <si>
    <t>At the time of  IOU settlement</t>
  </si>
  <si>
    <t>Dr - Petty cash</t>
  </si>
  <si>
    <t>Cr - Cash Advance (IOU)</t>
  </si>
  <si>
    <t>Float</t>
  </si>
  <si>
    <t>Day1</t>
  </si>
  <si>
    <t>Day2</t>
  </si>
  <si>
    <t>PC</t>
  </si>
  <si>
    <t>Settlement</t>
  </si>
  <si>
    <t>Day3</t>
  </si>
  <si>
    <t>Day4</t>
  </si>
  <si>
    <t>Day5</t>
  </si>
  <si>
    <t>Day6</t>
  </si>
  <si>
    <t>Balance</t>
  </si>
  <si>
    <t>Submit summary of expanses to FM - 64500</t>
  </si>
  <si>
    <t>Withdraw 64,500</t>
  </si>
  <si>
    <t>Bank book</t>
  </si>
  <si>
    <t>Finance Department - FM Minushi</t>
  </si>
  <si>
    <t>21/8/2021</t>
  </si>
  <si>
    <t>Salary</t>
  </si>
  <si>
    <t>25/8/2021</t>
  </si>
  <si>
    <t>Vacancy - petty cahier</t>
  </si>
  <si>
    <t>Invalid attendance- In time is there but no out time time or other way</t>
  </si>
  <si>
    <t>HRMS-recruitment requisition form</t>
  </si>
  <si>
    <t>Manual changes to attendance based on the approvals</t>
  </si>
  <si>
    <t>Finger print</t>
  </si>
  <si>
    <t>Mannual attendance</t>
  </si>
  <si>
    <t>RISK</t>
  </si>
  <si>
    <t>1. Approved by department head (Ex Finance manger) &amp; Authorized by HRM</t>
  </si>
  <si>
    <t>swipe cards</t>
  </si>
  <si>
    <t xml:space="preserve">2. Attendance Audit trial -report which capture all manual changes </t>
  </si>
  <si>
    <t>Control</t>
  </si>
  <si>
    <t>HR manager - Tharushi</t>
  </si>
  <si>
    <t>U/N,PW</t>
  </si>
  <si>
    <t xml:space="preserve">2. Master date Audit trial -report which capture all manual changes </t>
  </si>
  <si>
    <t>OT=total hrs works- standard hrs</t>
  </si>
  <si>
    <t>Advertise</t>
  </si>
  <si>
    <t>OT</t>
  </si>
  <si>
    <t>CVs</t>
  </si>
  <si>
    <t>No pay</t>
  </si>
  <si>
    <t>Both in time &amp; out time are not captured</t>
  </si>
  <si>
    <t>Sort list</t>
  </si>
  <si>
    <t>Call for interviews</t>
  </si>
  <si>
    <t>Select candidate</t>
  </si>
  <si>
    <t>Vishan</t>
  </si>
  <si>
    <t>Salary file</t>
  </si>
  <si>
    <t>Payment of salary</t>
  </si>
  <si>
    <t>Finance department</t>
  </si>
  <si>
    <t>Check payroll reconciliation - HRMS</t>
  </si>
  <si>
    <t>April</t>
  </si>
  <si>
    <t>May</t>
  </si>
  <si>
    <t>No of employees</t>
  </si>
  <si>
    <t xml:space="preserve">increase </t>
  </si>
  <si>
    <t>Basic salary</t>
  </si>
  <si>
    <t>125Mn</t>
  </si>
  <si>
    <t>124Mn</t>
  </si>
  <si>
    <t>1min</t>
  </si>
  <si>
    <t xml:space="preserve">decrease </t>
  </si>
  <si>
    <t>EFP- 12%</t>
  </si>
  <si>
    <t>EFP-8%</t>
  </si>
  <si>
    <t>ETF-3%</t>
  </si>
  <si>
    <t>Unclaimed wages</t>
  </si>
  <si>
    <t>10 days</t>
  </si>
  <si>
    <t>left without informing</t>
  </si>
  <si>
    <t>No bank account for 10 employees</t>
  </si>
  <si>
    <t>Jaffna</t>
  </si>
  <si>
    <t>Withdraw money from bank</t>
  </si>
  <si>
    <t>Take signature from each employee</t>
  </si>
  <si>
    <t>Fraud - fake signature</t>
  </si>
  <si>
    <t>Re deposit in the bank - after 1 or 2 months</t>
  </si>
  <si>
    <t>laws applicable for payrolls</t>
  </si>
  <si>
    <t>S&amp;O act</t>
  </si>
  <si>
    <t>Wages board ordinance</t>
  </si>
  <si>
    <t>Salary payment date</t>
  </si>
  <si>
    <t>25th</t>
  </si>
  <si>
    <t>10th</t>
  </si>
  <si>
    <t>OT rate/hr</t>
  </si>
  <si>
    <t>(BS/200)*1.5</t>
  </si>
  <si>
    <t>(BS/240)*1.5</t>
  </si>
  <si>
    <t>Objective of payroll</t>
  </si>
  <si>
    <t>The payroll system should try to ensure that under-payments and over-payments</t>
  </si>
  <si>
    <r>
      <t xml:space="preserve">of wages and salaries are </t>
    </r>
    <r>
      <rPr>
        <sz val="11"/>
        <color rgb="FFFF0000"/>
        <rFont val="Calibri"/>
        <family val="2"/>
        <scheme val="minor"/>
      </rPr>
      <t>avoided</t>
    </r>
  </si>
  <si>
    <t>Leavers (Resign)</t>
  </si>
  <si>
    <t>Step 1</t>
  </si>
  <si>
    <t>Hand over resignation letter to line manager</t>
  </si>
  <si>
    <t>Step 2</t>
  </si>
  <si>
    <t>Line Manager hand over letter to HR manager</t>
  </si>
  <si>
    <t>Step 3</t>
  </si>
  <si>
    <t>HR manager inform payroll officer</t>
  </si>
  <si>
    <t>Step 4</t>
  </si>
  <si>
    <t>Remove employee from master data &amp; from attendance system &amp; Payroll processing system</t>
  </si>
  <si>
    <t>Deductions from pay</t>
  </si>
  <si>
    <t>EPF/ETF</t>
  </si>
  <si>
    <t>Salary advances</t>
  </si>
  <si>
    <t>Taxes</t>
  </si>
  <si>
    <t>Loan installment</t>
  </si>
  <si>
    <t>Leave sheets</t>
  </si>
  <si>
    <t>Leave sheets should be approved &amp; authorized by HR department</t>
  </si>
  <si>
    <t>Risk management freamwork</t>
  </si>
  <si>
    <t>Risk assessment</t>
  </si>
  <si>
    <t>Risk response</t>
  </si>
  <si>
    <t xml:space="preserve">Monitoring &amp; review </t>
  </si>
  <si>
    <t>Risk Mgt techqniue</t>
  </si>
  <si>
    <t>Risk identify</t>
  </si>
  <si>
    <t>Analyze</t>
  </si>
  <si>
    <t>Evaluate</t>
  </si>
  <si>
    <t>T - Ransfer</t>
  </si>
  <si>
    <t>Insurance</t>
  </si>
  <si>
    <t>A - voidance</t>
  </si>
  <si>
    <t>Record in risk register</t>
  </si>
  <si>
    <t>01. Impact</t>
  </si>
  <si>
    <t>01 High</t>
  </si>
  <si>
    <t>Closedown loss makking business</t>
  </si>
  <si>
    <t>5 yer Avg - Profit</t>
  </si>
  <si>
    <t>(2Mn)</t>
  </si>
  <si>
    <t>1000+</t>
  </si>
  <si>
    <t>02. Sensitivity</t>
  </si>
  <si>
    <t>02 Medium</t>
  </si>
  <si>
    <t xml:space="preserve">Risk register </t>
  </si>
  <si>
    <t>- Probability</t>
  </si>
  <si>
    <t>03 low</t>
  </si>
  <si>
    <t>R-eduction</t>
  </si>
  <si>
    <t>High risk</t>
  </si>
  <si>
    <t>Divesification</t>
  </si>
  <si>
    <t xml:space="preserve">Risk sharing </t>
  </si>
  <si>
    <t>BCP/DRP</t>
  </si>
  <si>
    <t>Internal controls</t>
  </si>
  <si>
    <t>Risk #</t>
  </si>
  <si>
    <t xml:space="preserve"> - Liklihood</t>
  </si>
  <si>
    <t>A-cceptance</t>
  </si>
  <si>
    <t>Covid 19</t>
  </si>
  <si>
    <t>Rist Grid/Metrix</t>
  </si>
  <si>
    <t>Change in sylubus</t>
  </si>
  <si>
    <t>L</t>
  </si>
  <si>
    <t>M</t>
  </si>
  <si>
    <t>H</t>
  </si>
  <si>
    <t>Qulity of lectures</t>
  </si>
  <si>
    <t>1,3,4,5</t>
  </si>
  <si>
    <t>Competion</t>
  </si>
  <si>
    <t>Government policies</t>
  </si>
  <si>
    <t>10,16</t>
  </si>
  <si>
    <t>Imapact</t>
  </si>
  <si>
    <t>Access to online classes</t>
  </si>
  <si>
    <t>Low number of students</t>
  </si>
  <si>
    <t>12,15,8</t>
  </si>
  <si>
    <t>Tsunami</t>
  </si>
  <si>
    <t>5,7</t>
  </si>
  <si>
    <t>Sensitivity</t>
  </si>
  <si>
    <t xml:space="preserve">Foundation </t>
  </si>
  <si>
    <r>
      <t>intended users</t>
    </r>
    <r>
      <rPr>
        <sz val="11"/>
        <color theme="1"/>
        <rFont val="Calibri"/>
        <family val="2"/>
        <scheme val="minor"/>
      </rPr>
      <t xml:space="preserve"> </t>
    </r>
  </si>
  <si>
    <t>Financial Acounting</t>
  </si>
  <si>
    <t>Conecptual freamwork</t>
  </si>
  <si>
    <t>LKAS/SLFRS</t>
  </si>
  <si>
    <t>F/S</t>
  </si>
  <si>
    <t xml:space="preserve">enhance the degree of confidence </t>
  </si>
  <si>
    <t>MGT</t>
  </si>
  <si>
    <r>
      <t>responsible party</t>
    </r>
    <r>
      <rPr>
        <sz val="11"/>
        <color rgb="FF00B050"/>
        <rFont val="Calibri"/>
        <family val="2"/>
        <scheme val="minor"/>
      </rPr>
      <t xml:space="preserve"> </t>
    </r>
  </si>
  <si>
    <t>Auditing</t>
  </si>
  <si>
    <t xml:space="preserve">Assurance Engagement </t>
  </si>
  <si>
    <t>SLAUS</t>
  </si>
  <si>
    <t>Profit</t>
  </si>
  <si>
    <t>Mismatch</t>
  </si>
  <si>
    <t>Salary/Bonus</t>
  </si>
  <si>
    <t>Assurance</t>
  </si>
  <si>
    <t>Agnancy theory/Conflict</t>
  </si>
  <si>
    <t>10%  / 5 Times bonus</t>
  </si>
  <si>
    <t>Invested</t>
  </si>
  <si>
    <t>Manage the business</t>
  </si>
  <si>
    <t>Accountable to S/H</t>
  </si>
  <si>
    <t>3rd party</t>
  </si>
  <si>
    <t>- Performance</t>
  </si>
  <si>
    <t xml:space="preserve">subject matter </t>
  </si>
  <si>
    <t>criteria - LKAS/SLFRS</t>
  </si>
  <si>
    <t>Auditor</t>
  </si>
  <si>
    <t>- Financial position</t>
  </si>
  <si>
    <r>
      <t xml:space="preserve"> </t>
    </r>
    <r>
      <rPr>
        <b/>
        <u/>
        <sz val="11"/>
        <color rgb="FF00B050"/>
        <rFont val="Calibri"/>
        <family val="2"/>
        <scheme val="minor"/>
      </rPr>
      <t>practitioner</t>
    </r>
    <r>
      <rPr>
        <sz val="11"/>
        <color rgb="FF00B050"/>
        <rFont val="Calibri"/>
        <family val="2"/>
        <scheme val="minor"/>
      </rPr>
      <t xml:space="preserve"> </t>
    </r>
  </si>
  <si>
    <t xml:space="preserve">outcome of the evaluation or measurement </t>
  </si>
  <si>
    <t>expresses a conclusion - Opinion</t>
  </si>
  <si>
    <t>Financial statement audit</t>
  </si>
  <si>
    <t>Preparation of Finacial statement</t>
  </si>
  <si>
    <r>
      <t>FIVE</t>
    </r>
    <r>
      <rPr>
        <sz val="11"/>
        <color rgb="FF000000"/>
        <rFont val="Calibri"/>
        <family val="2"/>
        <scheme val="minor"/>
      </rPr>
      <t> </t>
    </r>
    <r>
      <rPr>
        <b/>
        <sz val="11"/>
        <color rgb="FF000000"/>
        <rFont val="Calibri"/>
        <family val="2"/>
        <scheme val="minor"/>
      </rPr>
      <t>essentials or elements </t>
    </r>
  </si>
  <si>
    <r>
      <t>3 party relationship</t>
    </r>
    <r>
      <rPr>
        <sz val="11"/>
        <color rgb="FF000000"/>
        <rFont val="Calibri"/>
        <family val="2"/>
        <scheme val="minor"/>
      </rPr>
      <t> </t>
    </r>
  </si>
  <si>
    <t>Auditor/SH/Mgt</t>
  </si>
  <si>
    <t>Audiotr/SH</t>
  </si>
  <si>
    <t>What is going to evaluate or measure?</t>
  </si>
  <si>
    <t>Subject matter </t>
  </si>
  <si>
    <t>Financial statement</t>
  </si>
  <si>
    <t>Based on what?</t>
  </si>
  <si>
    <r>
      <t>Criteria</t>
    </r>
    <r>
      <rPr>
        <sz val="11"/>
        <color rgb="FF000000"/>
        <rFont val="Calibri"/>
        <family val="2"/>
        <scheme val="minor"/>
      </rPr>
      <t>;</t>
    </r>
  </si>
  <si>
    <t>SAAE</t>
  </si>
  <si>
    <t xml:space="preserve">No gatering process </t>
  </si>
  <si>
    <t>Written report with an opinion</t>
  </si>
  <si>
    <t>No opinion</t>
  </si>
  <si>
    <t>Scope of the engagement</t>
  </si>
  <si>
    <t>Withing scope</t>
  </si>
  <si>
    <t>Out of scope</t>
  </si>
  <si>
    <t>General purpose financial statement audit</t>
  </si>
  <si>
    <r>
      <t xml:space="preserve">Related services - Compilation of financial information or </t>
    </r>
    <r>
      <rPr>
        <sz val="11"/>
        <color rgb="FF00B050"/>
        <rFont val="Calibri"/>
        <family val="2"/>
        <scheme val="minor"/>
      </rPr>
      <t>AUP</t>
    </r>
  </si>
  <si>
    <t>Those will not meet the definition of assurance engagement</t>
  </si>
  <si>
    <t>Evaluating ICF</t>
  </si>
  <si>
    <t>Tax &amp; legal consultancy service</t>
  </si>
  <si>
    <t>Audit IT system</t>
  </si>
  <si>
    <t>Preparation of tax returns</t>
  </si>
  <si>
    <t>Special purpose financial statement audit</t>
  </si>
  <si>
    <t>Sustainability (Economic/Social/Environmental)</t>
  </si>
  <si>
    <t>Elements</t>
  </si>
  <si>
    <t>1.General purpose financial statement audit</t>
  </si>
  <si>
    <t>2. Evaluating ICF</t>
  </si>
  <si>
    <t>3. Audit IT system</t>
  </si>
  <si>
    <t>4. Special purpose financial statement audit</t>
  </si>
  <si>
    <t>5. Sustainability</t>
  </si>
  <si>
    <t>Statement of related party transactions</t>
  </si>
  <si>
    <t>3 party relationship </t>
  </si>
  <si>
    <t>Auditor/SH/MGT</t>
  </si>
  <si>
    <t>Audiotr/Regulator/Mgt of Zonto Lanka</t>
  </si>
  <si>
    <t>Auditor/TG/Mgt TSL</t>
  </si>
  <si>
    <t>Interbal controls</t>
  </si>
  <si>
    <t>IT system</t>
  </si>
  <si>
    <t>Special purpose Financial statement</t>
  </si>
  <si>
    <t>Sustainability</t>
  </si>
  <si>
    <t>Statement of related party transactions for 6 months ended 30th June 2018</t>
  </si>
  <si>
    <t>Criteria;</t>
  </si>
  <si>
    <t>COSO</t>
  </si>
  <si>
    <t>COBIT</t>
  </si>
  <si>
    <t>LKAS/SLFRS/Bankers terms</t>
  </si>
  <si>
    <t>GRI</t>
  </si>
  <si>
    <t>LKAS 24,</t>
  </si>
  <si>
    <t>Outcome</t>
  </si>
  <si>
    <t>Opinion</t>
  </si>
  <si>
    <t xml:space="preserve"> - F/S are true &amp; fair view</t>
  </si>
  <si>
    <t xml:space="preserve"> - F/S are not true &amp; fair view</t>
  </si>
  <si>
    <t xml:space="preserve">Auditing Process </t>
  </si>
  <si>
    <t>Material Misstatement</t>
  </si>
  <si>
    <t>Financial statements are Free from MM/Ture &amp; Fairview/present fairly</t>
  </si>
  <si>
    <t>Financial statements are not Free from MM/not Ture &amp; Fairview/not present fairly</t>
  </si>
  <si>
    <t>Objective of Auditing</t>
  </si>
  <si>
    <t>Provide RA -  whether Financial statements are Free from MM or not</t>
  </si>
  <si>
    <t>To provide Opinion</t>
  </si>
  <si>
    <t>What are we auditing?</t>
  </si>
  <si>
    <r>
      <t xml:space="preserve">Financial statemets </t>
    </r>
    <r>
      <rPr>
        <b/>
        <sz val="11"/>
        <color rgb="FFFF0000"/>
        <rFont val="Calibri"/>
        <family val="2"/>
        <scheme val="minor"/>
      </rPr>
      <t>Assertions</t>
    </r>
  </si>
  <si>
    <t>- Management representation</t>
  </si>
  <si>
    <t>Transaction level assertion</t>
  </si>
  <si>
    <t>1.Completeness</t>
  </si>
  <si>
    <r>
      <t xml:space="preserve">All transactions and events that </t>
    </r>
    <r>
      <rPr>
        <sz val="11"/>
        <color rgb="FFFF0000"/>
        <rFont val="Calibri"/>
        <family val="2"/>
        <scheme val="minor"/>
      </rPr>
      <t>should have been recorded have been recorded.</t>
    </r>
  </si>
  <si>
    <t>Eg: - Company has missed 100 sales invoices</t>
  </si>
  <si>
    <t>X</t>
  </si>
  <si>
    <t>Transaction
 level</t>
  </si>
  <si>
    <t>Accounts balance
Level (C/F,B/F)</t>
  </si>
  <si>
    <t>Presentaion &amp; disclosure 
Level</t>
  </si>
  <si>
    <t>3 Levels of Assertion</t>
  </si>
  <si>
    <t>2.Occurance</t>
  </si>
  <si>
    <t>Notes</t>
  </si>
  <si>
    <t>Componant of F/S</t>
  </si>
  <si>
    <r>
      <t xml:space="preserve">Transactions and events that </t>
    </r>
    <r>
      <rPr>
        <sz val="11"/>
        <color rgb="FFFF0000"/>
        <rFont val="Calibri"/>
        <family val="2"/>
        <scheme val="minor"/>
      </rPr>
      <t>have been recorded have occurred and pertain to the entity.</t>
    </r>
  </si>
  <si>
    <t>Eg: - Company has recorded fake sales invoices</t>
  </si>
  <si>
    <t>Sales Order</t>
  </si>
  <si>
    <t>Invoice</t>
  </si>
  <si>
    <t>Dispatched note</t>
  </si>
  <si>
    <t>CFS</t>
  </si>
  <si>
    <t>3. Accuracy</t>
  </si>
  <si>
    <t>CIE</t>
  </si>
  <si>
    <r>
      <t xml:space="preserve">Amounts and other data relating to recorded transactions and events </t>
    </r>
    <r>
      <rPr>
        <sz val="11"/>
        <color rgb="FFFF0000"/>
        <rFont val="Calibri"/>
        <family val="2"/>
        <scheme val="minor"/>
      </rPr>
      <t>have been recorded appropriately.</t>
    </r>
  </si>
  <si>
    <t>Eg: - 100,000 invoice recorded as 10,000</t>
  </si>
  <si>
    <t>3WM</t>
  </si>
  <si>
    <t>Income
expenses</t>
  </si>
  <si>
    <t>Assets
Liabilities
Equity</t>
  </si>
  <si>
    <t>Element of F/S</t>
  </si>
  <si>
    <t>4. Cut-off</t>
  </si>
  <si>
    <t>Prior year</t>
  </si>
  <si>
    <t>No transaction recorded relating to prior year or future in this Financial year</t>
  </si>
  <si>
    <t>Future</t>
  </si>
  <si>
    <t>1.Existence</t>
  </si>
  <si>
    <t>1.Occurrence and rights and obligations</t>
  </si>
  <si>
    <t>2.Completeness</t>
  </si>
  <si>
    <t>3. Valuation &amp; Allocation</t>
  </si>
  <si>
    <t>3.Classification and understandability</t>
  </si>
  <si>
    <t>5. Clasification</t>
  </si>
  <si>
    <t>4. Right &amp; obligation</t>
  </si>
  <si>
    <t>4.Accuracy and valuation</t>
  </si>
  <si>
    <r>
      <t xml:space="preserve">Transactions and events have been recorded in the </t>
    </r>
    <r>
      <rPr>
        <sz val="11"/>
        <color rgb="FFFF0000"/>
        <rFont val="Calibri"/>
        <family val="2"/>
        <scheme val="minor"/>
      </rPr>
      <t>proper accounts.</t>
    </r>
  </si>
  <si>
    <t>Accounts balance
Level</t>
  </si>
  <si>
    <r>
      <t xml:space="preserve">All Assets, liabilities and equity interests are </t>
    </r>
    <r>
      <rPr>
        <sz val="11"/>
        <color rgb="FFFF0000"/>
        <rFont val="Calibri"/>
        <family val="2"/>
        <scheme val="minor"/>
      </rPr>
      <t>exist.</t>
    </r>
  </si>
  <si>
    <t>Ex: - G/L - PPE- 100Mn</t>
  </si>
  <si>
    <t>Physically 99mn</t>
  </si>
  <si>
    <t>G/L - Debtor - 60Mn</t>
  </si>
  <si>
    <t>Call confirmation 58Mn</t>
  </si>
  <si>
    <r>
      <t xml:space="preserve">All assets, liabilities and equity interests that </t>
    </r>
    <r>
      <rPr>
        <sz val="11"/>
        <color rgb="FFFF0000"/>
        <rFont val="Calibri"/>
        <family val="2"/>
        <scheme val="minor"/>
      </rPr>
      <t>should have been recorded have been recorded.</t>
    </r>
    <r>
      <rPr>
        <sz val="11"/>
        <color theme="1"/>
        <rFont val="Calibri"/>
        <family val="2"/>
        <scheme val="minor"/>
      </rPr>
      <t xml:space="preserve">
</t>
    </r>
  </si>
  <si>
    <t xml:space="preserve">Ex: - </t>
  </si>
  <si>
    <t>Company has not recorded 100 machines in FAR &amp; G/L</t>
  </si>
  <si>
    <r>
      <t xml:space="preserve">Appropriate amounts and any </t>
    </r>
    <r>
      <rPr>
        <sz val="11"/>
        <color rgb="FFFF0000"/>
        <rFont val="Calibri"/>
        <family val="2"/>
        <scheme val="minor"/>
      </rPr>
      <t>resulting valuation or allocation adjustments have been appropriately recorded.</t>
    </r>
  </si>
  <si>
    <t>LKAS 16 - PPE valuation- Revaluation or cost method</t>
  </si>
  <si>
    <t>LKAS2: - Lower of cost or NRV</t>
  </si>
  <si>
    <t>Pending litigation : - make provisions (Allocation)</t>
  </si>
  <si>
    <r>
      <t xml:space="preserve">The entity holds or controls the </t>
    </r>
    <r>
      <rPr>
        <sz val="11"/>
        <color rgb="FFFF0000"/>
        <rFont val="Calibri"/>
        <family val="2"/>
        <scheme val="minor"/>
      </rPr>
      <t>rights to assets, and liabilities are the obligations of the entity</t>
    </r>
  </si>
  <si>
    <t>Ex: - Check deed or land &amp; vehicle registration books - Rights</t>
  </si>
  <si>
    <t>check Loan agreement - Obligation</t>
  </si>
  <si>
    <t>General Principles of Auditing</t>
  </si>
  <si>
    <t>Audit trade debtors</t>
  </si>
  <si>
    <t>Testing - Auditor</t>
  </si>
  <si>
    <t>Govern the audit</t>
  </si>
  <si>
    <t>Obtain confirmation from debtors</t>
  </si>
  <si>
    <t>Debtors subledger match to debtors control A/C</t>
  </si>
  <si>
    <t>Debtors C/A</t>
  </si>
  <si>
    <t xml:space="preserve">Sub ledger </t>
  </si>
  <si>
    <t>ABC Ltd</t>
  </si>
  <si>
    <t>30mn</t>
  </si>
  <si>
    <t>3. Valuation</t>
  </si>
  <si>
    <t>Check provision for doubtful debtors/Bad debt</t>
  </si>
  <si>
    <t>XYZ Ltd</t>
  </si>
  <si>
    <t>15mn</t>
  </si>
  <si>
    <t>4. Right</t>
  </si>
  <si>
    <t xml:space="preserve">Check sales invoices </t>
  </si>
  <si>
    <t>PQR Ltd</t>
  </si>
  <si>
    <t>Bad debt</t>
  </si>
  <si>
    <t>1.Professional Scepticism</t>
  </si>
  <si>
    <t>2.Professional judgment</t>
  </si>
  <si>
    <t>3.Code of Ethics</t>
  </si>
  <si>
    <t>toatl</t>
  </si>
  <si>
    <t>50mn</t>
  </si>
  <si>
    <t>Fundamental ethical principles</t>
  </si>
  <si>
    <t>01. Intergrity</t>
  </si>
  <si>
    <t>Auditing JMC</t>
  </si>
  <si>
    <t xml:space="preserve">Value </t>
  </si>
  <si>
    <t>Being alert</t>
  </si>
  <si>
    <t>Questioning mind set</t>
  </si>
  <si>
    <t>02. Objectivity</t>
  </si>
  <si>
    <t>ABC ltd - call external confirmation</t>
  </si>
  <si>
    <t>2.8Mn</t>
  </si>
  <si>
    <t>03. PC &amp; DC</t>
  </si>
  <si>
    <t>JMC ltd - Ledger balance</t>
  </si>
  <si>
    <t>3 Mn</t>
  </si>
  <si>
    <t>Knowledge</t>
  </si>
  <si>
    <t>Experience</t>
  </si>
  <si>
    <t>Skills</t>
  </si>
  <si>
    <t>04. Confidentiality</t>
  </si>
  <si>
    <r>
      <t xml:space="preserve">1. Audit evidence are </t>
    </r>
    <r>
      <rPr>
        <sz val="11"/>
        <color rgb="FFFF0000"/>
        <rFont val="Calibri"/>
        <family val="2"/>
        <scheme val="minor"/>
      </rPr>
      <t>contradict</t>
    </r>
    <r>
      <rPr>
        <sz val="11"/>
        <color theme="1"/>
        <rFont val="Calibri"/>
        <family val="2"/>
        <scheme val="minor"/>
      </rPr>
      <t xml:space="preserve"> with other audit evidence obtained</t>
    </r>
  </si>
  <si>
    <t>05. Professional behaviour</t>
  </si>
  <si>
    <t>100 Invoices</t>
  </si>
  <si>
    <r>
      <t xml:space="preserve">2. When auditor receive </t>
    </r>
    <r>
      <rPr>
        <sz val="11"/>
        <color rgb="FFFF0000"/>
        <rFont val="Calibri"/>
        <family val="2"/>
        <scheme val="minor"/>
      </rPr>
      <t>less reliable documents</t>
    </r>
  </si>
  <si>
    <t>01. Audit opinion</t>
  </si>
  <si>
    <t>90 original</t>
  </si>
  <si>
    <t>3. Fraud risk factors</t>
  </si>
  <si>
    <t>02.SAAE</t>
  </si>
  <si>
    <t xml:space="preserve">10 copies </t>
  </si>
  <si>
    <t>SALuS 240</t>
  </si>
  <si>
    <t>03.Risk assessment</t>
  </si>
  <si>
    <t>1.Opportunity</t>
  </si>
  <si>
    <t>04. Audit of mgt judgment - Dep'/Provision</t>
  </si>
  <si>
    <t>05. N.T.E - Audit procedures</t>
  </si>
  <si>
    <t>06.Audit materiality</t>
  </si>
  <si>
    <t>3.Incentive
pressure</t>
  </si>
  <si>
    <t>2.Attitude</t>
  </si>
  <si>
    <r>
      <t xml:space="preserve">Professional Scepticism </t>
    </r>
    <r>
      <rPr>
        <sz val="11"/>
        <color rgb="FFFF0000"/>
        <rFont val="Calibri"/>
        <family val="2"/>
        <scheme val="minor"/>
      </rPr>
      <t>does not mean,</t>
    </r>
  </si>
  <si>
    <t>- Everything is open to a doubt &amp; must be investigated closely</t>
  </si>
  <si>
    <t xml:space="preserve"> - Doubting management honesty</t>
  </si>
  <si>
    <t>Misstatement</t>
  </si>
  <si>
    <t>Audit Risk</t>
  </si>
  <si>
    <r>
      <t xml:space="preserve">‘The risk that the auditor </t>
    </r>
    <r>
      <rPr>
        <b/>
        <sz val="11"/>
        <color rgb="FFFF0000"/>
        <rFont val="Calibri"/>
        <family val="2"/>
        <scheme val="minor"/>
      </rPr>
      <t>expresses an inappropriate audit opinion</t>
    </r>
    <r>
      <rPr>
        <sz val="11"/>
        <color theme="1"/>
        <rFont val="Calibri"/>
        <family val="2"/>
        <scheme val="minor"/>
      </rPr>
      <t xml:space="preserve"> when the financial statements are</t>
    </r>
    <r>
      <rPr>
        <b/>
        <sz val="11"/>
        <color rgb="FFFF0000"/>
        <rFont val="Calibri"/>
        <family val="2"/>
        <scheme val="minor"/>
      </rPr>
      <t xml:space="preserve"> materially misstated</t>
    </r>
    <r>
      <rPr>
        <sz val="11"/>
        <color theme="1"/>
        <rFont val="Calibri"/>
        <family val="2"/>
        <scheme val="minor"/>
      </rPr>
      <t xml:space="preserve">. </t>
    </r>
  </si>
  <si>
    <t>Business Risk</t>
  </si>
  <si>
    <t>Fruad</t>
  </si>
  <si>
    <t>Company replaces &amp; repairer their plant &amp; machinery with new technology</t>
  </si>
  <si>
    <r>
      <t>AR=</t>
    </r>
    <r>
      <rPr>
        <sz val="11"/>
        <color rgb="FFC00000"/>
        <rFont val="Calibri"/>
        <family val="2"/>
        <scheme val="minor"/>
      </rPr>
      <t xml:space="preserve">IR </t>
    </r>
    <r>
      <rPr>
        <sz val="11"/>
        <color theme="1"/>
        <rFont val="Calibri"/>
        <family val="2"/>
        <scheme val="minor"/>
      </rPr>
      <t xml:space="preserve">x </t>
    </r>
    <r>
      <rPr>
        <sz val="11"/>
        <color rgb="FFC00000"/>
        <rFont val="Calibri"/>
        <family val="2"/>
        <scheme val="minor"/>
      </rPr>
      <t>CR</t>
    </r>
    <r>
      <rPr>
        <sz val="11"/>
        <color theme="1"/>
        <rFont val="Calibri"/>
        <family val="2"/>
        <scheme val="minor"/>
      </rPr>
      <t xml:space="preserve"> x DR</t>
    </r>
  </si>
  <si>
    <t>Error</t>
  </si>
  <si>
    <t>BR</t>
  </si>
  <si>
    <t>Staff training cost increase/Employees lose their jobs/Employee dissatisfaction</t>
  </si>
  <si>
    <t>Risk of Material Misstatement</t>
  </si>
  <si>
    <r>
      <t>Detection Risk</t>
    </r>
    <r>
      <rPr>
        <b/>
        <sz val="11"/>
        <color rgb="FFFF0000"/>
        <rFont val="Calibri"/>
        <family val="2"/>
        <scheme val="minor"/>
      </rPr>
      <t xml:space="preserve"> (DR)</t>
    </r>
    <r>
      <rPr>
        <sz val="11"/>
        <color theme="1"/>
        <rFont val="Calibri"/>
        <family val="2"/>
        <scheme val="minor"/>
      </rPr>
      <t xml:space="preserve"> - Auditor failed to detect MM due to </t>
    </r>
    <r>
      <rPr>
        <sz val="11"/>
        <color rgb="FFFF0000"/>
        <rFont val="Calibri"/>
        <family val="2"/>
        <scheme val="minor"/>
      </rPr>
      <t xml:space="preserve">inefficient </t>
    </r>
    <r>
      <rPr>
        <sz val="11"/>
        <color theme="1"/>
        <rFont val="Calibri"/>
        <family val="2"/>
        <scheme val="minor"/>
      </rPr>
      <t>audit procedures</t>
    </r>
  </si>
  <si>
    <t>AR</t>
  </si>
  <si>
    <t>Risk of charging replacement cost to P&amp;L/ Risk of capitalizing repair cost</t>
  </si>
  <si>
    <t>(Lack of Ics)</t>
  </si>
  <si>
    <t>Opnion</t>
  </si>
  <si>
    <t>FSs are True &amp; Fairview</t>
  </si>
  <si>
    <r>
      <t xml:space="preserve">FSs are </t>
    </r>
    <r>
      <rPr>
        <sz val="11"/>
        <color rgb="FFFF0000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True &amp; Fairview</t>
    </r>
  </si>
  <si>
    <r>
      <t xml:space="preserve">FSs are </t>
    </r>
    <r>
      <rPr>
        <sz val="11"/>
        <color rgb="FFFF0000"/>
        <rFont val="Calibri"/>
        <family val="2"/>
        <scheme val="minor"/>
      </rPr>
      <t xml:space="preserve">not </t>
    </r>
    <r>
      <rPr>
        <sz val="11"/>
        <color theme="1"/>
        <rFont val="Calibri"/>
        <family val="2"/>
        <scheme val="minor"/>
      </rPr>
      <t>True &amp; Fairview</t>
    </r>
  </si>
  <si>
    <r>
      <t xml:space="preserve">Inherent Risk </t>
    </r>
    <r>
      <rPr>
        <b/>
        <sz val="11"/>
        <color rgb="FFFF0000"/>
        <rFont val="Calibri"/>
        <family val="2"/>
        <scheme val="minor"/>
      </rPr>
      <t>(IR)</t>
    </r>
    <r>
      <rPr>
        <sz val="11"/>
        <color theme="1"/>
        <rFont val="Calibri"/>
        <family val="2"/>
        <scheme val="minor"/>
      </rPr>
      <t xml:space="preserve">
(Assuming that there are no ICs)</t>
    </r>
  </si>
  <si>
    <r>
      <t xml:space="preserve">Control Risk </t>
    </r>
    <r>
      <rPr>
        <b/>
        <sz val="11"/>
        <color rgb="FFFF0000"/>
        <rFont val="Calibri"/>
        <family val="2"/>
        <scheme val="minor"/>
      </rPr>
      <t>(CR)</t>
    </r>
    <r>
      <rPr>
        <sz val="11"/>
        <color theme="1"/>
        <rFont val="Calibri"/>
        <family val="2"/>
        <scheme val="minor"/>
      </rPr>
      <t xml:space="preserve">
(Controls are there, but not effective)</t>
    </r>
  </si>
  <si>
    <t>MM</t>
  </si>
  <si>
    <r>
      <rPr>
        <b/>
        <sz val="11"/>
        <color rgb="FFFF0000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 xml:space="preserve"> - Bank rec/3WM/Stock verification</t>
    </r>
  </si>
  <si>
    <t>Bank recs are prepared, but not reviewed</t>
  </si>
  <si>
    <t>Audit Risk (AR)=</t>
  </si>
  <si>
    <t>IR x CR x DR</t>
  </si>
  <si>
    <t>IR &amp; CR - Beyond control of auditor</t>
  </si>
  <si>
    <t>DR - within the control of auditor</t>
  </si>
  <si>
    <t>Ways of reducing audit risk</t>
  </si>
  <si>
    <t>Planning the audit well</t>
  </si>
  <si>
    <t>Aggregated with other misstatement</t>
  </si>
  <si>
    <t xml:space="preserve">Assignment of more experience personal </t>
  </si>
  <si>
    <t>Apply professional scepticism</t>
  </si>
  <si>
    <t>Increased supervision</t>
  </si>
  <si>
    <t>Individually</t>
  </si>
  <si>
    <t>Increase sample size</t>
  </si>
  <si>
    <t>IR</t>
  </si>
  <si>
    <r>
      <t>This is the</t>
    </r>
    <r>
      <rPr>
        <sz val="11"/>
        <color rgb="FF00B050"/>
        <rFont val="Calibri"/>
        <family val="2"/>
        <scheme val="minor"/>
      </rPr>
      <t xml:space="preserve"> susceptibility of an assertion about a class of transaction, account balance, or disclosure to a misstatement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that could be material, either individually or when aggregated with other misstatements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FF0000"/>
        <rFont val="Calibri"/>
        <family val="2"/>
        <scheme val="minor"/>
      </rPr>
      <t>before consideration of any related controls.</t>
    </r>
  </si>
  <si>
    <t>CR</t>
  </si>
  <si>
    <r>
      <t xml:space="preserve">This is the risk that a </t>
    </r>
    <r>
      <rPr>
        <sz val="11"/>
        <color rgb="FF0070C0"/>
        <rFont val="Calibri"/>
        <family val="2"/>
        <scheme val="minor"/>
      </rPr>
      <t>misstatement could occur</t>
    </r>
    <r>
      <rPr>
        <sz val="11"/>
        <color rgb="FF00B050"/>
        <rFont val="Calibri"/>
        <family val="2"/>
        <scheme val="minor"/>
      </rPr>
      <t xml:space="preserve"> in an assertion about a class of transaction, account balance or disclosure</t>
    </r>
    <r>
      <rPr>
        <sz val="11"/>
        <color theme="1"/>
        <rFont val="Calibri"/>
        <family val="2"/>
        <scheme val="minor"/>
      </rPr>
      <t>, and that the misstatement c</t>
    </r>
    <r>
      <rPr>
        <sz val="11"/>
        <color rgb="FF0070C0"/>
        <rFont val="Calibri"/>
        <family val="2"/>
        <scheme val="minor"/>
      </rPr>
      <t>ould be material, either individually or when aggregated with other misstatements</t>
    </r>
    <r>
      <rPr>
        <sz val="11"/>
        <color theme="1"/>
        <rFont val="Calibri"/>
        <family val="2"/>
        <scheme val="minor"/>
      </rPr>
      <t xml:space="preserve">, and </t>
    </r>
    <r>
      <rPr>
        <sz val="11"/>
        <color rgb="FFFF0000"/>
        <rFont val="Calibri"/>
        <family val="2"/>
        <scheme val="minor"/>
      </rPr>
      <t>will not be prevented or detected and corrected, on a timely basis, by the entity’s internal control.</t>
    </r>
  </si>
  <si>
    <t>DR</t>
  </si>
  <si>
    <r>
      <t xml:space="preserve">This is the risk that the </t>
    </r>
    <r>
      <rPr>
        <sz val="11"/>
        <color rgb="FFFF0000"/>
        <rFont val="Calibri"/>
        <family val="2"/>
        <scheme val="minor"/>
      </rPr>
      <t>procedures performed by the auditor</t>
    </r>
    <r>
      <rPr>
        <sz val="11"/>
        <color theme="1"/>
        <rFont val="Calibri"/>
        <family val="2"/>
        <scheme val="minor"/>
      </rPr>
      <t xml:space="preserve"> to reduce audit risk to an acceptably low level </t>
    </r>
    <r>
      <rPr>
        <sz val="11"/>
        <color rgb="FFFF0000"/>
        <rFont val="Calibri"/>
        <family val="2"/>
        <scheme val="minor"/>
      </rPr>
      <t>will not detect a</t>
    </r>
    <r>
      <rPr>
        <sz val="11"/>
        <color theme="1"/>
        <rFont val="Calibri"/>
        <family val="2"/>
        <scheme val="minor"/>
      </rPr>
      <t xml:space="preserve"> misstatement that exists and that could be material, either individually or when aggregated with other misstatements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</si>
</sst>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1"/>
      <color rgb="FF92D050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quotePrefix="1"/>
    <xf numFmtId="0" fontId="5" fillId="0" borderId="0" xfId="0" applyFont="1"/>
    <xf numFmtId="164" fontId="0" fillId="0" borderId="0" xfId="1" applyNumberFormat="1" applyFont="1"/>
    <xf numFmtId="0" fontId="0" fillId="0" borderId="1" xfId="0" applyBorder="1"/>
    <xf numFmtId="164" fontId="0" fillId="0" borderId="1" xfId="0" applyNumberFormat="1" applyBorder="1"/>
    <xf numFmtId="3" fontId="0" fillId="0" borderId="0" xfId="0" applyNumberFormat="1"/>
    <xf numFmtId="0" fontId="0" fillId="2" borderId="0" xfId="0" applyFill="1"/>
    <xf numFmtId="43" fontId="0" fillId="3" borderId="0" xfId="0" applyNumberFormat="1" applyFill="1"/>
    <xf numFmtId="43" fontId="0" fillId="0" borderId="0" xfId="0" applyNumberFormat="1"/>
    <xf numFmtId="164" fontId="0" fillId="2" borderId="0" xfId="1" applyNumberFormat="1" applyFont="1" applyFill="1"/>
    <xf numFmtId="43" fontId="0" fillId="0" borderId="0" xfId="1" applyFont="1"/>
    <xf numFmtId="0" fontId="7" fillId="0" borderId="0" xfId="0" applyFont="1"/>
    <xf numFmtId="0" fontId="0" fillId="0" borderId="0" xfId="0" applyAlignment="1">
      <alignment wrapText="1"/>
    </xf>
    <xf numFmtId="0" fontId="0" fillId="3" borderId="0" xfId="0" applyFill="1"/>
    <xf numFmtId="0" fontId="8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164" fontId="2" fillId="0" borderId="0" xfId="1" applyNumberFormat="1" applyFont="1"/>
    <xf numFmtId="164" fontId="0" fillId="0" borderId="0" xfId="0" applyNumberFormat="1"/>
    <xf numFmtId="0" fontId="10" fillId="0" borderId="0" xfId="0" applyFont="1"/>
    <xf numFmtId="0" fontId="0" fillId="4" borderId="0" xfId="0" applyFill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0" fillId="4" borderId="0" xfId="0" applyFill="1" applyAlignment="1">
      <alignment horizontal="right"/>
    </xf>
    <xf numFmtId="0" fontId="0" fillId="0" borderId="0" xfId="0" applyAlignment="1">
      <alignment vertical="top"/>
    </xf>
    <xf numFmtId="0" fontId="0" fillId="5" borderId="0" xfId="0" applyFill="1"/>
    <xf numFmtId="0" fontId="9" fillId="0" borderId="0" xfId="0" applyFont="1"/>
    <xf numFmtId="0" fontId="0" fillId="2" borderId="0" xfId="0" applyFill="1" applyAlignment="1">
      <alignment horizontal="center"/>
    </xf>
    <xf numFmtId="0" fontId="0" fillId="6" borderId="6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2" borderId="8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0" fillId="8" borderId="0" xfId="0" applyFill="1"/>
    <xf numFmtId="0" fontId="2" fillId="0" borderId="0" xfId="0" quotePrefix="1" applyFont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left" vertical="center" indent="1"/>
    </xf>
    <xf numFmtId="0" fontId="0" fillId="9" borderId="9" xfId="0" applyFill="1" applyBorder="1"/>
    <xf numFmtId="0" fontId="2" fillId="0" borderId="9" xfId="0" applyFont="1" applyBorder="1" applyAlignment="1">
      <alignment wrapText="1"/>
    </xf>
    <xf numFmtId="0" fontId="0" fillId="0" borderId="9" xfId="0" applyBorder="1"/>
    <xf numFmtId="0" fontId="0" fillId="4" borderId="9" xfId="0" applyFill="1" applyBorder="1"/>
    <xf numFmtId="0" fontId="16" fillId="0" borderId="0" xfId="0" applyFont="1"/>
    <xf numFmtId="0" fontId="2" fillId="0" borderId="9" xfId="0" applyFont="1" applyBorder="1"/>
    <xf numFmtId="0" fontId="2" fillId="4" borderId="9" xfId="0" applyFont="1" applyFill="1" applyBorder="1"/>
    <xf numFmtId="0" fontId="2" fillId="3" borderId="0" xfId="0" applyFont="1" applyFill="1"/>
    <xf numFmtId="0" fontId="9" fillId="0" borderId="9" xfId="0" applyFont="1" applyBorder="1"/>
    <xf numFmtId="0" fontId="0" fillId="10" borderId="0" xfId="0" applyFill="1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4" xfId="0" applyFont="1" applyBorder="1"/>
    <xf numFmtId="0" fontId="2" fillId="0" borderId="3" xfId="0" applyFont="1" applyBorder="1"/>
    <xf numFmtId="0" fontId="0" fillId="0" borderId="15" xfId="0" applyBorder="1"/>
    <xf numFmtId="0" fontId="2" fillId="0" borderId="2" xfId="0" applyFont="1" applyBorder="1"/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0" fillId="0" borderId="11" xfId="0" applyBorder="1"/>
    <xf numFmtId="0" fontId="0" fillId="12" borderId="0" xfId="0" applyFill="1"/>
    <xf numFmtId="0" fontId="17" fillId="0" borderId="0" xfId="0" applyFont="1"/>
    <xf numFmtId="0" fontId="0" fillId="0" borderId="0" xfId="0" applyAlignment="1">
      <alignment horizontal="left" vertical="top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11" borderId="0" xfId="0" applyFill="1" applyAlignment="1">
      <alignment horizontal="center"/>
    </xf>
    <xf numFmtId="164" fontId="0" fillId="3" borderId="0" xfId="1" applyNumberFormat="1" applyFont="1" applyFill="1"/>
    <xf numFmtId="0" fontId="0" fillId="13" borderId="0" xfId="0" applyFill="1"/>
    <xf numFmtId="0" fontId="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4" fontId="0" fillId="13" borderId="0" xfId="1" applyNumberFormat="1" applyFont="1" applyFill="1"/>
    <xf numFmtId="9" fontId="0" fillId="0" borderId="0" xfId="0" applyNumberFormat="1"/>
    <xf numFmtId="0" fontId="2" fillId="0" borderId="0" xfId="0" applyFont="1" applyAlignment="1">
      <alignment horizontal="center" vertical="center"/>
    </xf>
    <xf numFmtId="0" fontId="0" fillId="14" borderId="0" xfId="0" applyFill="1"/>
    <xf numFmtId="0" fontId="0" fillId="15" borderId="0" xfId="0" applyFill="1"/>
    <xf numFmtId="0" fontId="0" fillId="14" borderId="5" xfId="0" applyFill="1" applyBorder="1"/>
    <xf numFmtId="0" fontId="0" fillId="14" borderId="14" xfId="0" applyFill="1" applyBorder="1"/>
    <xf numFmtId="0" fontId="0" fillId="3" borderId="6" xfId="0" applyFill="1" applyBorder="1"/>
    <xf numFmtId="0" fontId="0" fillId="14" borderId="15" xfId="0" applyFill="1" applyBorder="1"/>
    <xf numFmtId="0" fontId="0" fillId="3" borderId="7" xfId="0" applyFill="1" applyBorder="1"/>
    <xf numFmtId="0" fontId="19" fillId="0" borderId="0" xfId="0" applyFont="1"/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14" borderId="4" xfId="0" applyFill="1" applyBorder="1" applyAlignment="1">
      <alignment horizontal="center"/>
    </xf>
    <xf numFmtId="0" fontId="0" fillId="14" borderId="13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3" borderId="9" xfId="0" applyFill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0" fontId="0" fillId="11" borderId="13" xfId="0" applyFill="1" applyBorder="1" applyAlignment="1">
      <alignment horizontal="center" vertical="center" wrapText="1"/>
    </xf>
    <xf numFmtId="0" fontId="0" fillId="11" borderId="14" xfId="0" applyFill="1" applyBorder="1" applyAlignment="1">
      <alignment horizontal="center" vertical="center" wrapText="1"/>
    </xf>
    <xf numFmtId="0" fontId="0" fillId="11" borderId="16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1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Relationship Id="rId9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9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368300</xdr:colOff>
      <xdr:row>1</xdr:row>
      <xdr:rowOff>12700</xdr:rowOff>
    </xdr:from>
    <xdr:to>
      <xdr:col>8</xdr:col>
      <xdr:colOff>209550</xdr:colOff>
      <xdr:row>2</xdr:row>
      <xdr:rowOff>158750</xdr:rowOff>
    </xdr:to>
    <xdr:cxnSp macro="">
      <xdr:nvCxnSpPr>
        <xdr:cNvPr id="2" name="Straight Arrow Connector 1">
          <a:extLst>
            <a:ext uri="{FF2B5EF4-FFF2-40B4-BE49-F238E27FC236}">
              <a16:creationId xmlns="" xmlns:a16="http://schemas.microsoft.com/office/drawing/2014/main" id="{76CCECE7-715E-4B48-A14B-72F3B6668E2C}"/>
            </a:ext>
          </a:extLst>
        </xdr:cNvPr>
        <xdr:cNvCxnSpPr/>
      </xdr:nvCxnSpPr>
      <xdr:spPr>
        <a:xfrm flipH="1">
          <a:off x="2197100" y="196850"/>
          <a:ext cx="2889250" cy="330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1</xdr:row>
      <xdr:rowOff>12700</xdr:rowOff>
    </xdr:from>
    <xdr:to>
      <xdr:col>12</xdr:col>
      <xdr:colOff>292100</xdr:colOff>
      <xdr:row>2</xdr:row>
      <xdr:rowOff>120650</xdr:rowOff>
    </xdr:to>
    <xdr:cxnSp macro="">
      <xdr:nvCxnSpPr>
        <xdr:cNvPr id="3" name="Straight Arrow Connector 2">
          <a:extLst>
            <a:ext uri="{FF2B5EF4-FFF2-40B4-BE49-F238E27FC236}">
              <a16:creationId xmlns="" xmlns:a16="http://schemas.microsoft.com/office/drawing/2014/main" id="{3389FCCD-4EB7-47A8-9DBE-1D5A2BCA6AB7}"/>
            </a:ext>
          </a:extLst>
        </xdr:cNvPr>
        <xdr:cNvCxnSpPr/>
      </xdr:nvCxnSpPr>
      <xdr:spPr>
        <a:xfrm>
          <a:off x="5086350" y="196850"/>
          <a:ext cx="2520950" cy="2921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450850</xdr:colOff>
      <xdr:row>2</xdr:row>
      <xdr:rowOff>107950</xdr:rowOff>
    </xdr:from>
    <xdr:to>
      <xdr:col>16</xdr:col>
      <xdr:colOff>0</xdr:colOff>
      <xdr:row>3</xdr:row>
      <xdr:rowOff>114300</xdr:rowOff>
    </xdr:to>
    <xdr:cxnSp macro="">
      <xdr:nvCxnSpPr>
        <xdr:cNvPr id="4" name="Straight Arrow Connector 3">
          <a:extLst>
            <a:ext uri="{FF2B5EF4-FFF2-40B4-BE49-F238E27FC236}">
              <a16:creationId xmlns="" xmlns:a16="http://schemas.microsoft.com/office/drawing/2014/main" id="{5ABFE6F7-F84B-4DD7-BD29-3BE88276BCD4}"/>
            </a:ext>
          </a:extLst>
        </xdr:cNvPr>
        <xdr:cNvCxnSpPr/>
      </xdr:nvCxnSpPr>
      <xdr:spPr>
        <a:xfrm flipV="1">
          <a:off x="8985250" y="476250"/>
          <a:ext cx="266700" cy="190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476250</xdr:colOff>
      <xdr:row>3</xdr:row>
      <xdr:rowOff>120650</xdr:rowOff>
    </xdr:from>
    <xdr:to>
      <xdr:col>16</xdr:col>
      <xdr:colOff>50800</xdr:colOff>
      <xdr:row>3</xdr:row>
      <xdr:rowOff>127000</xdr:rowOff>
    </xdr:to>
    <xdr:cxnSp macro="">
      <xdr:nvCxnSpPr>
        <xdr:cNvPr id="5" name="Straight Arrow Connector 4">
          <a:extLst>
            <a:ext uri="{FF2B5EF4-FFF2-40B4-BE49-F238E27FC236}">
              <a16:creationId xmlns="" xmlns:a16="http://schemas.microsoft.com/office/drawing/2014/main" id="{76739E6D-793C-458D-98B7-E480319CA057}"/>
            </a:ext>
          </a:extLst>
        </xdr:cNvPr>
        <xdr:cNvCxnSpPr/>
      </xdr:nvCxnSpPr>
      <xdr:spPr>
        <a:xfrm>
          <a:off x="9010650" y="673100"/>
          <a:ext cx="29210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457200</xdr:colOff>
      <xdr:row>3</xdr:row>
      <xdr:rowOff>133350</xdr:rowOff>
    </xdr:from>
    <xdr:to>
      <xdr:col>16</xdr:col>
      <xdr:colOff>25400</xdr:colOff>
      <xdr:row>4</xdr:row>
      <xdr:rowOff>107950</xdr:rowOff>
    </xdr:to>
    <xdr:cxnSp macro="">
      <xdr:nvCxnSpPr>
        <xdr:cNvPr id="6" name="Straight Arrow Connector 5">
          <a:extLst>
            <a:ext uri="{FF2B5EF4-FFF2-40B4-BE49-F238E27FC236}">
              <a16:creationId xmlns="" xmlns:a16="http://schemas.microsoft.com/office/drawing/2014/main" id="{1F86B9BA-0D5B-4047-AC67-803FBE8C6726}"/>
            </a:ext>
          </a:extLst>
        </xdr:cNvPr>
        <xdr:cNvCxnSpPr/>
      </xdr:nvCxnSpPr>
      <xdr:spPr>
        <a:xfrm>
          <a:off x="8991600" y="685800"/>
          <a:ext cx="285750" cy="1587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361950</xdr:colOff>
      <xdr:row>10</xdr:row>
      <xdr:rowOff>0</xdr:rowOff>
    </xdr:from>
    <xdr:to>
      <xdr:col>3</xdr:col>
      <xdr:colOff>520700</xdr:colOff>
      <xdr:row>11</xdr:row>
      <xdr:rowOff>76200</xdr:rowOff>
    </xdr:to>
    <xdr:sp macro="" textlink="">
      <xdr:nvSpPr>
        <xdr:cNvPr id="7" name="Arrow: Down 6">
          <a:extLst>
            <a:ext uri="{FF2B5EF4-FFF2-40B4-BE49-F238E27FC236}">
              <a16:creationId xmlns="" xmlns:a16="http://schemas.microsoft.com/office/drawing/2014/main" id="{E3AE3DEC-E750-4815-AE6F-9F4E70C2738A}"/>
            </a:ext>
          </a:extLst>
        </xdr:cNvPr>
        <xdr:cNvSpPr/>
      </xdr:nvSpPr>
      <xdr:spPr>
        <a:xfrm>
          <a:off x="2190750" y="1841500"/>
          <a:ext cx="158750" cy="260350"/>
        </a:xfrm>
        <a:prstGeom prst="down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577850</xdr:colOff>
      <xdr:row>10</xdr:row>
      <xdr:rowOff>6350</xdr:rowOff>
    </xdr:from>
    <xdr:to>
      <xdr:col>16</xdr:col>
      <xdr:colOff>19050</xdr:colOff>
      <xdr:row>11</xdr:row>
      <xdr:rowOff>82550</xdr:rowOff>
    </xdr:to>
    <xdr:sp macro="" textlink="">
      <xdr:nvSpPr>
        <xdr:cNvPr id="8" name="Arrow: Down 7">
          <a:extLst>
            <a:ext uri="{FF2B5EF4-FFF2-40B4-BE49-F238E27FC236}">
              <a16:creationId xmlns="" xmlns:a16="http://schemas.microsoft.com/office/drawing/2014/main" id="{2B05BCA3-BF20-4770-BE1D-AF1C9CB35DDF}"/>
            </a:ext>
          </a:extLst>
        </xdr:cNvPr>
        <xdr:cNvSpPr/>
      </xdr:nvSpPr>
      <xdr:spPr>
        <a:xfrm>
          <a:off x="9112250" y="1847850"/>
          <a:ext cx="158750" cy="260350"/>
        </a:xfrm>
        <a:prstGeom prst="down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387350</xdr:colOff>
      <xdr:row>13</xdr:row>
      <xdr:rowOff>12700</xdr:rowOff>
    </xdr:from>
    <xdr:to>
      <xdr:col>15</xdr:col>
      <xdr:colOff>25400</xdr:colOff>
      <xdr:row>14</xdr:row>
      <xdr:rowOff>165100</xdr:rowOff>
    </xdr:to>
    <xdr:cxnSp macro="">
      <xdr:nvCxnSpPr>
        <xdr:cNvPr id="9" name="Straight Arrow Connector 8">
          <a:extLst>
            <a:ext uri="{FF2B5EF4-FFF2-40B4-BE49-F238E27FC236}">
              <a16:creationId xmlns="" xmlns:a16="http://schemas.microsoft.com/office/drawing/2014/main" id="{585030E4-C34E-485D-8BA5-7F0F801E25E3}"/>
            </a:ext>
          </a:extLst>
        </xdr:cNvPr>
        <xdr:cNvCxnSpPr/>
      </xdr:nvCxnSpPr>
      <xdr:spPr>
        <a:xfrm flipH="1">
          <a:off x="7702550" y="2406650"/>
          <a:ext cx="1466850" cy="336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374650</xdr:colOff>
      <xdr:row>13</xdr:row>
      <xdr:rowOff>12700</xdr:rowOff>
    </xdr:from>
    <xdr:to>
      <xdr:col>15</xdr:col>
      <xdr:colOff>25400</xdr:colOff>
      <xdr:row>14</xdr:row>
      <xdr:rowOff>158750</xdr:rowOff>
    </xdr:to>
    <xdr:cxnSp macro="">
      <xdr:nvCxnSpPr>
        <xdr:cNvPr id="10" name="Straight Arrow Connector 9">
          <a:extLst>
            <a:ext uri="{FF2B5EF4-FFF2-40B4-BE49-F238E27FC236}">
              <a16:creationId xmlns="" xmlns:a16="http://schemas.microsoft.com/office/drawing/2014/main" id="{5BE119D6-5561-499D-B2E6-2D1184549747}"/>
            </a:ext>
          </a:extLst>
        </xdr:cNvPr>
        <xdr:cNvCxnSpPr/>
      </xdr:nvCxnSpPr>
      <xdr:spPr>
        <a:xfrm flipH="1">
          <a:off x="8909050" y="2406650"/>
          <a:ext cx="260350" cy="330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</xdr:colOff>
      <xdr:row>13</xdr:row>
      <xdr:rowOff>25400</xdr:rowOff>
    </xdr:from>
    <xdr:to>
      <xdr:col>17</xdr:col>
      <xdr:colOff>184150</xdr:colOff>
      <xdr:row>14</xdr:row>
      <xdr:rowOff>158750</xdr:rowOff>
    </xdr:to>
    <xdr:cxnSp macro="">
      <xdr:nvCxnSpPr>
        <xdr:cNvPr id="11" name="Straight Arrow Connector 10">
          <a:extLst>
            <a:ext uri="{FF2B5EF4-FFF2-40B4-BE49-F238E27FC236}">
              <a16:creationId xmlns="" xmlns:a16="http://schemas.microsoft.com/office/drawing/2014/main" id="{947E238C-B2DC-4FED-9B3A-DA7E82CD2D4C}"/>
            </a:ext>
          </a:extLst>
        </xdr:cNvPr>
        <xdr:cNvCxnSpPr/>
      </xdr:nvCxnSpPr>
      <xdr:spPr>
        <a:xfrm>
          <a:off x="9163050" y="2419350"/>
          <a:ext cx="882650" cy="317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</xdr:colOff>
      <xdr:row>13</xdr:row>
      <xdr:rowOff>25400</xdr:rowOff>
    </xdr:from>
    <xdr:to>
      <xdr:col>19</xdr:col>
      <xdr:colOff>393700</xdr:colOff>
      <xdr:row>14</xdr:row>
      <xdr:rowOff>152400</xdr:rowOff>
    </xdr:to>
    <xdr:cxnSp macro="">
      <xdr:nvCxnSpPr>
        <xdr:cNvPr id="12" name="Straight Arrow Connector 11">
          <a:extLst>
            <a:ext uri="{FF2B5EF4-FFF2-40B4-BE49-F238E27FC236}">
              <a16:creationId xmlns="" xmlns:a16="http://schemas.microsoft.com/office/drawing/2014/main" id="{20477425-9E3D-4AEF-8161-E5247D706AA0}"/>
            </a:ext>
          </a:extLst>
        </xdr:cNvPr>
        <xdr:cNvCxnSpPr/>
      </xdr:nvCxnSpPr>
      <xdr:spPr>
        <a:xfrm>
          <a:off x="9163050" y="2419350"/>
          <a:ext cx="2311400" cy="3111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146050</xdr:colOff>
      <xdr:row>15</xdr:row>
      <xdr:rowOff>171450</xdr:rowOff>
    </xdr:from>
    <xdr:to>
      <xdr:col>13</xdr:col>
      <xdr:colOff>266700</xdr:colOff>
      <xdr:row>16</xdr:row>
      <xdr:rowOff>177800</xdr:rowOff>
    </xdr:to>
    <xdr:cxnSp macro="">
      <xdr:nvCxnSpPr>
        <xdr:cNvPr id="13" name="Straight Arrow Connector 12">
          <a:extLst>
            <a:ext uri="{FF2B5EF4-FFF2-40B4-BE49-F238E27FC236}">
              <a16:creationId xmlns="" xmlns:a16="http://schemas.microsoft.com/office/drawing/2014/main" id="{1D8A9C55-C229-453D-B5A7-A844861F8018}"/>
            </a:ext>
          </a:extLst>
        </xdr:cNvPr>
        <xdr:cNvCxnSpPr/>
      </xdr:nvCxnSpPr>
      <xdr:spPr>
        <a:xfrm>
          <a:off x="7461250" y="2933700"/>
          <a:ext cx="730250" cy="190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323850</xdr:colOff>
      <xdr:row>15</xdr:row>
      <xdr:rowOff>171450</xdr:rowOff>
    </xdr:from>
    <xdr:to>
      <xdr:col>14</xdr:col>
      <xdr:colOff>393700</xdr:colOff>
      <xdr:row>16</xdr:row>
      <xdr:rowOff>171450</xdr:rowOff>
    </xdr:to>
    <xdr:cxnSp macro="">
      <xdr:nvCxnSpPr>
        <xdr:cNvPr id="14" name="Straight Arrow Connector 13">
          <a:extLst>
            <a:ext uri="{FF2B5EF4-FFF2-40B4-BE49-F238E27FC236}">
              <a16:creationId xmlns="" xmlns:a16="http://schemas.microsoft.com/office/drawing/2014/main" id="{99CF01BD-98C2-42BE-9571-9880D15EBEF9}"/>
            </a:ext>
          </a:extLst>
        </xdr:cNvPr>
        <xdr:cNvCxnSpPr/>
      </xdr:nvCxnSpPr>
      <xdr:spPr>
        <a:xfrm flipH="1">
          <a:off x="8248650" y="2933700"/>
          <a:ext cx="679450" cy="1841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355600</xdr:colOff>
      <xdr:row>15</xdr:row>
      <xdr:rowOff>177800</xdr:rowOff>
    </xdr:from>
    <xdr:to>
      <xdr:col>16</xdr:col>
      <xdr:colOff>368300</xdr:colOff>
      <xdr:row>17</xdr:row>
      <xdr:rowOff>0</xdr:rowOff>
    </xdr:to>
    <xdr:cxnSp macro="">
      <xdr:nvCxnSpPr>
        <xdr:cNvPr id="15" name="Straight Arrow Connector 14">
          <a:extLst>
            <a:ext uri="{FF2B5EF4-FFF2-40B4-BE49-F238E27FC236}">
              <a16:creationId xmlns="" xmlns:a16="http://schemas.microsoft.com/office/drawing/2014/main" id="{736BA6F0-F4E7-419D-BB49-B8E72EE159FB}"/>
            </a:ext>
          </a:extLst>
        </xdr:cNvPr>
        <xdr:cNvCxnSpPr/>
      </xdr:nvCxnSpPr>
      <xdr:spPr>
        <a:xfrm>
          <a:off x="8890000" y="2940050"/>
          <a:ext cx="730250" cy="190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425450</xdr:colOff>
      <xdr:row>16</xdr:row>
      <xdr:rowOff>6350</xdr:rowOff>
    </xdr:from>
    <xdr:to>
      <xdr:col>17</xdr:col>
      <xdr:colOff>298450</xdr:colOff>
      <xdr:row>16</xdr:row>
      <xdr:rowOff>177800</xdr:rowOff>
    </xdr:to>
    <xdr:cxnSp macro="">
      <xdr:nvCxnSpPr>
        <xdr:cNvPr id="16" name="Straight Arrow Connector 15">
          <a:extLst>
            <a:ext uri="{FF2B5EF4-FFF2-40B4-BE49-F238E27FC236}">
              <a16:creationId xmlns="" xmlns:a16="http://schemas.microsoft.com/office/drawing/2014/main" id="{AC0FCD86-5C5E-46EF-BD7C-90BD5D86372D}"/>
            </a:ext>
          </a:extLst>
        </xdr:cNvPr>
        <xdr:cNvCxnSpPr/>
      </xdr:nvCxnSpPr>
      <xdr:spPr>
        <a:xfrm flipH="1">
          <a:off x="9677400" y="2952750"/>
          <a:ext cx="482600" cy="1714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285750</xdr:colOff>
      <xdr:row>16</xdr:row>
      <xdr:rowOff>19050</xdr:rowOff>
    </xdr:from>
    <xdr:to>
      <xdr:col>18</xdr:col>
      <xdr:colOff>406400</xdr:colOff>
      <xdr:row>17</xdr:row>
      <xdr:rowOff>25400</xdr:rowOff>
    </xdr:to>
    <xdr:cxnSp macro="">
      <xdr:nvCxnSpPr>
        <xdr:cNvPr id="17" name="Straight Arrow Connector 16">
          <a:extLst>
            <a:ext uri="{FF2B5EF4-FFF2-40B4-BE49-F238E27FC236}">
              <a16:creationId xmlns="" xmlns:a16="http://schemas.microsoft.com/office/drawing/2014/main" id="{92029BE6-5CFD-46E2-8BB7-B361B4AFD1EF}"/>
            </a:ext>
          </a:extLst>
        </xdr:cNvPr>
        <xdr:cNvCxnSpPr/>
      </xdr:nvCxnSpPr>
      <xdr:spPr>
        <a:xfrm>
          <a:off x="10147300" y="2965450"/>
          <a:ext cx="730250" cy="190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463550</xdr:colOff>
      <xdr:row>16</xdr:row>
      <xdr:rowOff>19050</xdr:rowOff>
    </xdr:from>
    <xdr:to>
      <xdr:col>19</xdr:col>
      <xdr:colOff>533400</xdr:colOff>
      <xdr:row>17</xdr:row>
      <xdr:rowOff>19050</xdr:rowOff>
    </xdr:to>
    <xdr:cxnSp macro="">
      <xdr:nvCxnSpPr>
        <xdr:cNvPr id="18" name="Straight Arrow Connector 17">
          <a:extLst>
            <a:ext uri="{FF2B5EF4-FFF2-40B4-BE49-F238E27FC236}">
              <a16:creationId xmlns="" xmlns:a16="http://schemas.microsoft.com/office/drawing/2014/main" id="{D329D652-80BF-4391-9E03-CC80548E4240}"/>
            </a:ext>
          </a:extLst>
        </xdr:cNvPr>
        <xdr:cNvCxnSpPr/>
      </xdr:nvCxnSpPr>
      <xdr:spPr>
        <a:xfrm flipH="1">
          <a:off x="10934700" y="2965450"/>
          <a:ext cx="679450" cy="1841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21</xdr:col>
      <xdr:colOff>485771</xdr:colOff>
      <xdr:row>19</xdr:row>
      <xdr:rowOff>95250</xdr:rowOff>
    </xdr:to>
    <xdr:sp macro="" textlink="">
      <xdr:nvSpPr>
        <xdr:cNvPr id="19" name="Rectangle 18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146050</xdr:colOff>
      <xdr:row>1</xdr:row>
      <xdr:rowOff>0</xdr:rowOff>
    </xdr:from>
    <xdr:to>
      <xdr:col>7</xdr:col>
      <xdr:colOff>628650</xdr:colOff>
      <xdr:row>2</xdr:row>
      <xdr:rowOff>171450</xdr:rowOff>
    </xdr:to>
    <xdr:cxnSp macro="">
      <xdr:nvCxnSpPr>
        <xdr:cNvPr id="2" name="Straight Arrow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2584450" y="184150"/>
          <a:ext cx="2311400" cy="3556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679450</xdr:colOff>
      <xdr:row>1</xdr:row>
      <xdr:rowOff>6350</xdr:rowOff>
    </xdr:from>
    <xdr:to>
      <xdr:col>9</xdr:col>
      <xdr:colOff>609600</xdr:colOff>
      <xdr:row>2</xdr:row>
      <xdr:rowOff>177800</xdr:rowOff>
    </xdr:to>
    <xdr:cxnSp macro="">
      <xdr:nvCxnSpPr>
        <xdr:cNvPr id="3" name="Straight Arrow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946650" y="190500"/>
          <a:ext cx="1600200" cy="3556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298450</xdr:colOff>
      <xdr:row>5</xdr:row>
      <xdr:rowOff>19050</xdr:rowOff>
    </xdr:from>
    <xdr:to>
      <xdr:col>4</xdr:col>
      <xdr:colOff>298450</xdr:colOff>
      <xdr:row>7</xdr:row>
      <xdr:rowOff>171450</xdr:rowOff>
    </xdr:to>
    <xdr:cxnSp macro="">
      <xdr:nvCxnSpPr>
        <xdr:cNvPr id="4" name="Straight Arrow Connector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736850" y="939800"/>
          <a:ext cx="0" cy="520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88900</xdr:colOff>
      <xdr:row>7</xdr:row>
      <xdr:rowOff>107950</xdr:rowOff>
    </xdr:from>
    <xdr:to>
      <xdr:col>5</xdr:col>
      <xdr:colOff>590550</xdr:colOff>
      <xdr:row>8</xdr:row>
      <xdr:rowOff>114300</xdr:rowOff>
    </xdr:to>
    <xdr:cxnSp macro="">
      <xdr:nvCxnSpPr>
        <xdr:cNvPr id="5" name="Straight Arrow Connector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3136900" y="1397000"/>
          <a:ext cx="50165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101600</xdr:colOff>
      <xdr:row>8</xdr:row>
      <xdr:rowOff>120650</xdr:rowOff>
    </xdr:from>
    <xdr:to>
      <xdr:col>5</xdr:col>
      <xdr:colOff>565150</xdr:colOff>
      <xdr:row>9</xdr:row>
      <xdr:rowOff>95250</xdr:rowOff>
    </xdr:to>
    <xdr:cxnSp macro="">
      <xdr:nvCxnSpPr>
        <xdr:cNvPr id="6" name="Straight Arrow Connector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3149600" y="1593850"/>
          <a:ext cx="46355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615950</xdr:colOff>
      <xdr:row>5</xdr:row>
      <xdr:rowOff>0</xdr:rowOff>
    </xdr:from>
    <xdr:to>
      <xdr:col>9</xdr:col>
      <xdr:colOff>508000</xdr:colOff>
      <xdr:row>5</xdr:row>
      <xdr:rowOff>171450</xdr:rowOff>
    </xdr:to>
    <xdr:cxnSp macro="">
      <xdr:nvCxnSpPr>
        <xdr:cNvPr id="7" name="Straight Arrow Connector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4883150" y="920750"/>
          <a:ext cx="1562100" cy="1714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577850</xdr:colOff>
      <xdr:row>4</xdr:row>
      <xdr:rowOff>171450</xdr:rowOff>
    </xdr:from>
    <xdr:to>
      <xdr:col>12</xdr:col>
      <xdr:colOff>196850</xdr:colOff>
      <xdr:row>6</xdr:row>
      <xdr:rowOff>0</xdr:rowOff>
    </xdr:to>
    <xdr:cxnSp macro="">
      <xdr:nvCxnSpPr>
        <xdr:cNvPr id="8" name="Straight Arrow Connector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6515100" y="908050"/>
          <a:ext cx="1924050" cy="1968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190500</xdr:colOff>
      <xdr:row>8</xdr:row>
      <xdr:rowOff>0</xdr:rowOff>
    </xdr:from>
    <xdr:to>
      <xdr:col>12</xdr:col>
      <xdr:colOff>304800</xdr:colOff>
      <xdr:row>9</xdr:row>
      <xdr:rowOff>177800</xdr:rowOff>
    </xdr:to>
    <xdr:cxnSp macro="">
      <xdr:nvCxnSpPr>
        <xdr:cNvPr id="9" name="Straight Arrow Connector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CxnSpPr/>
      </xdr:nvCxnSpPr>
      <xdr:spPr>
        <a:xfrm flipH="1">
          <a:off x="7677150" y="1473200"/>
          <a:ext cx="869950" cy="3619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8</xdr:row>
      <xdr:rowOff>0</xdr:rowOff>
    </xdr:from>
    <xdr:to>
      <xdr:col>14</xdr:col>
      <xdr:colOff>330200</xdr:colOff>
      <xdr:row>10</xdr:row>
      <xdr:rowOff>0</xdr:rowOff>
    </xdr:to>
    <xdr:cxnSp macro="">
      <xdr:nvCxnSpPr>
        <xdr:cNvPr id="10" name="Straight Arrow Connector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8547100" y="1473200"/>
          <a:ext cx="1244600" cy="3683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22</xdr:row>
      <xdr:rowOff>151694</xdr:rowOff>
    </xdr:from>
    <xdr:to>
      <xdr:col>9</xdr:col>
      <xdr:colOff>291329</xdr:colOff>
      <xdr:row>33</xdr:row>
      <xdr:rowOff>65592</xdr:rowOff>
    </xdr:to>
    <xdr:pic>
      <xdr:nvPicPr>
        <xdr:cNvPr id="11" name="Picture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02994"/>
          <a:ext cx="6228579" cy="19395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62088</xdr:rowOff>
    </xdr:from>
    <xdr:to>
      <xdr:col>9</xdr:col>
      <xdr:colOff>287100</xdr:colOff>
      <xdr:row>50</xdr:row>
      <xdr:rowOff>163060</xdr:rowOff>
    </xdr:to>
    <xdr:pic>
      <xdr:nvPicPr>
        <xdr:cNvPr id="12" name="Picture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139038"/>
          <a:ext cx="6224350" cy="32315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23989</xdr:rowOff>
    </xdr:from>
    <xdr:to>
      <xdr:col>9</xdr:col>
      <xdr:colOff>283205</xdr:colOff>
      <xdr:row>73</xdr:row>
      <xdr:rowOff>51778</xdr:rowOff>
    </xdr:to>
    <xdr:pic>
      <xdr:nvPicPr>
        <xdr:cNvPr id="13" name="Picture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415639"/>
          <a:ext cx="6220455" cy="40790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19050</xdr:rowOff>
    </xdr:from>
    <xdr:to>
      <xdr:col>9</xdr:col>
      <xdr:colOff>301118</xdr:colOff>
      <xdr:row>91</xdr:row>
      <xdr:rowOff>145812</xdr:rowOff>
    </xdr:to>
    <xdr:pic>
      <xdr:nvPicPr>
        <xdr:cNvPr id="14" name="Picture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5671800"/>
          <a:ext cx="6238368" cy="1231662"/>
        </a:xfrm>
        <a:prstGeom prst="rect">
          <a:avLst/>
        </a:prstGeom>
      </xdr:spPr>
    </xdr:pic>
    <xdr:clientData/>
  </xdr:twoCellAnchor>
  <xdr:twoCellAnchor editAs="oneCell">
    <xdr:from>
      <xdr:col>16</xdr:col>
      <xdr:colOff>28221</xdr:colOff>
      <xdr:row>22</xdr:row>
      <xdr:rowOff>70555</xdr:rowOff>
    </xdr:from>
    <xdr:to>
      <xdr:col>24</xdr:col>
      <xdr:colOff>319065</xdr:colOff>
      <xdr:row>44</xdr:row>
      <xdr:rowOff>100785</xdr:rowOff>
    </xdr:to>
    <xdr:pic>
      <xdr:nvPicPr>
        <xdr:cNvPr id="15" name="Picture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08921" y="4121855"/>
          <a:ext cx="5440694" cy="408153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262463</xdr:colOff>
      <xdr:row>19</xdr:row>
      <xdr:rowOff>95250</xdr:rowOff>
    </xdr:to>
    <xdr:sp macro="" textlink="">
      <xdr:nvSpPr>
        <xdr:cNvPr id="16" name="Rectangle 15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6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12700</xdr:colOff>
      <xdr:row>1</xdr:row>
      <xdr:rowOff>177800</xdr:rowOff>
    </xdr:from>
    <xdr:to>
      <xdr:col>11</xdr:col>
      <xdr:colOff>584200</xdr:colOff>
      <xdr:row>21</xdr:row>
      <xdr:rowOff>0</xdr:rowOff>
    </xdr:to>
    <xdr:sp macro="" textlink="">
      <xdr:nvSpPr>
        <xdr:cNvPr id="2" name="Isosceles Triangl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 rot="10800000">
          <a:off x="2451100" y="361950"/>
          <a:ext cx="4838700" cy="3505200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552369</xdr:colOff>
      <xdr:row>0</xdr:row>
      <xdr:rowOff>59885</xdr:rowOff>
    </xdr:from>
    <xdr:to>
      <xdr:col>6</xdr:col>
      <xdr:colOff>209469</xdr:colOff>
      <xdr:row>22</xdr:row>
      <xdr:rowOff>3904</xdr:rowOff>
    </xdr:to>
    <xdr:sp macro="" textlink="">
      <xdr:nvSpPr>
        <xdr:cNvPr id="3" name="Rectangle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/>
      </xdr:nvSpPr>
      <xdr:spPr>
        <a:xfrm rot="14087198">
          <a:off x="1736059" y="1924195"/>
          <a:ext cx="3995319" cy="2667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1. Involvement of key engagement personal </a:t>
          </a:r>
        </a:p>
      </xdr:txBody>
    </xdr:sp>
    <xdr:clientData/>
  </xdr:twoCellAnchor>
  <xdr:twoCellAnchor>
    <xdr:from>
      <xdr:col>4</xdr:col>
      <xdr:colOff>307309</xdr:colOff>
      <xdr:row>1</xdr:row>
      <xdr:rowOff>168860</xdr:rowOff>
    </xdr:from>
    <xdr:to>
      <xdr:col>11</xdr:col>
      <xdr:colOff>419100</xdr:colOff>
      <xdr:row>3</xdr:row>
      <xdr:rowOff>67260</xdr:rowOff>
    </xdr:to>
    <xdr:sp macro="" textlink="">
      <xdr:nvSpPr>
        <xdr:cNvPr id="4" name="Rectangle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/>
      </xdr:nvSpPr>
      <xdr:spPr>
        <a:xfrm>
          <a:off x="2745709" y="353010"/>
          <a:ext cx="4378991" cy="2667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2. Preliminary engagement activities </a:t>
          </a:r>
        </a:p>
      </xdr:txBody>
    </xdr:sp>
    <xdr:clientData/>
  </xdr:twoCellAnchor>
  <xdr:twoCellAnchor>
    <xdr:from>
      <xdr:col>9</xdr:col>
      <xdr:colOff>256583</xdr:colOff>
      <xdr:row>1</xdr:row>
      <xdr:rowOff>2692</xdr:rowOff>
    </xdr:from>
    <xdr:to>
      <xdr:col>9</xdr:col>
      <xdr:colOff>553919</xdr:colOff>
      <xdr:row>22</xdr:row>
      <xdr:rowOff>8374</xdr:rowOff>
    </xdr:to>
    <xdr:sp macro="" textlink="">
      <xdr:nvSpPr>
        <xdr:cNvPr id="5" name="Rectangle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/>
      </xdr:nvSpPr>
      <xdr:spPr>
        <a:xfrm rot="7430975">
          <a:off x="3955235" y="1974590"/>
          <a:ext cx="3872832" cy="297336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3. N.T.E</a:t>
          </a:r>
          <a:r>
            <a:rPr lang="en-US" sz="1100" baseline="0"/>
            <a:t> of direction, supervision &amp; review</a:t>
          </a:r>
          <a:endParaRPr lang="en-US" sz="1100"/>
        </a:p>
      </xdr:txBody>
    </xdr:sp>
    <xdr:clientData/>
  </xdr:twoCellAnchor>
  <xdr:twoCellAnchor>
    <xdr:from>
      <xdr:col>4</xdr:col>
      <xdr:colOff>313659</xdr:colOff>
      <xdr:row>3</xdr:row>
      <xdr:rowOff>54560</xdr:rowOff>
    </xdr:from>
    <xdr:to>
      <xdr:col>6</xdr:col>
      <xdr:colOff>215900</xdr:colOff>
      <xdr:row>4</xdr:row>
      <xdr:rowOff>137110</xdr:rowOff>
    </xdr:to>
    <xdr:sp macro="" textlink="">
      <xdr:nvSpPr>
        <xdr:cNvPr id="6" name="Rectangle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/>
      </xdr:nvSpPr>
      <xdr:spPr>
        <a:xfrm>
          <a:off x="2752059" y="607010"/>
          <a:ext cx="1121441" cy="2667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1.</a:t>
          </a:r>
          <a:r>
            <a:rPr lang="en-US" sz="1100" baseline="0"/>
            <a:t> Quality control</a:t>
          </a:r>
          <a:endParaRPr lang="en-US" sz="1100"/>
        </a:p>
      </xdr:txBody>
    </xdr:sp>
    <xdr:clientData/>
  </xdr:twoCellAnchor>
  <xdr:twoCellAnchor>
    <xdr:from>
      <xdr:col>6</xdr:col>
      <xdr:colOff>580359</xdr:colOff>
      <xdr:row>3</xdr:row>
      <xdr:rowOff>67260</xdr:rowOff>
    </xdr:from>
    <xdr:to>
      <xdr:col>8</xdr:col>
      <xdr:colOff>482600</xdr:colOff>
      <xdr:row>4</xdr:row>
      <xdr:rowOff>149810</xdr:rowOff>
    </xdr:to>
    <xdr:sp macro="" textlink="">
      <xdr:nvSpPr>
        <xdr:cNvPr id="7" name="Rectangle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/>
      </xdr:nvSpPr>
      <xdr:spPr>
        <a:xfrm>
          <a:off x="4237959" y="619710"/>
          <a:ext cx="1121441" cy="2667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2.</a:t>
          </a:r>
          <a:r>
            <a:rPr lang="en-US" sz="1100" baseline="0"/>
            <a:t> COE - FEP</a:t>
          </a:r>
          <a:endParaRPr lang="en-US" sz="1100"/>
        </a:p>
      </xdr:txBody>
    </xdr:sp>
    <xdr:clientData/>
  </xdr:twoCellAnchor>
  <xdr:twoCellAnchor>
    <xdr:from>
      <xdr:col>9</xdr:col>
      <xdr:colOff>332709</xdr:colOff>
      <xdr:row>3</xdr:row>
      <xdr:rowOff>54560</xdr:rowOff>
    </xdr:from>
    <xdr:to>
      <xdr:col>11</xdr:col>
      <xdr:colOff>234950</xdr:colOff>
      <xdr:row>4</xdr:row>
      <xdr:rowOff>137110</xdr:rowOff>
    </xdr:to>
    <xdr:sp macro="" textlink="">
      <xdr:nvSpPr>
        <xdr:cNvPr id="8" name="Rectangle 7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/>
      </xdr:nvSpPr>
      <xdr:spPr>
        <a:xfrm>
          <a:off x="5819109" y="607010"/>
          <a:ext cx="1121441" cy="2667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3.</a:t>
          </a:r>
          <a:r>
            <a:rPr lang="en-US" sz="1100" baseline="0"/>
            <a:t> TOE</a:t>
          </a:r>
          <a:endParaRPr lang="en-US" sz="1100"/>
        </a:p>
      </xdr:txBody>
    </xdr:sp>
    <xdr:clientData/>
  </xdr:twoCellAnchor>
  <xdr:twoCellAnchor>
    <xdr:from>
      <xdr:col>5</xdr:col>
      <xdr:colOff>154909</xdr:colOff>
      <xdr:row>4</xdr:row>
      <xdr:rowOff>137110</xdr:rowOff>
    </xdr:from>
    <xdr:to>
      <xdr:col>10</xdr:col>
      <xdr:colOff>355600</xdr:colOff>
      <xdr:row>6</xdr:row>
      <xdr:rowOff>35510</xdr:rowOff>
    </xdr:to>
    <xdr:sp macro="" textlink="">
      <xdr:nvSpPr>
        <xdr:cNvPr id="9" name="Rectangle 8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/>
      </xdr:nvSpPr>
      <xdr:spPr>
        <a:xfrm>
          <a:off x="3202909" y="873710"/>
          <a:ext cx="3248691" cy="26670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Planning</a:t>
          </a:r>
          <a:r>
            <a:rPr lang="en-US" sz="1100" baseline="0"/>
            <a:t> activities </a:t>
          </a:r>
          <a:endParaRPr lang="en-US" sz="1100"/>
        </a:p>
      </xdr:txBody>
    </xdr:sp>
    <xdr:clientData/>
  </xdr:twoCellAnchor>
  <xdr:twoCellAnchor>
    <xdr:from>
      <xdr:col>5</xdr:col>
      <xdr:colOff>294609</xdr:colOff>
      <xdr:row>6</xdr:row>
      <xdr:rowOff>48210</xdr:rowOff>
    </xdr:from>
    <xdr:to>
      <xdr:col>7</xdr:col>
      <xdr:colOff>539750</xdr:colOff>
      <xdr:row>7</xdr:row>
      <xdr:rowOff>130760</xdr:rowOff>
    </xdr:to>
    <xdr:sp macro="" textlink="">
      <xdr:nvSpPr>
        <xdr:cNvPr id="10" name="Rectangle 9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/>
      </xdr:nvSpPr>
      <xdr:spPr>
        <a:xfrm>
          <a:off x="3342609" y="1153110"/>
          <a:ext cx="1464341" cy="26670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OAS</a:t>
          </a:r>
        </a:p>
      </xdr:txBody>
    </xdr:sp>
    <xdr:clientData/>
  </xdr:twoCellAnchor>
  <xdr:twoCellAnchor>
    <xdr:from>
      <xdr:col>7</xdr:col>
      <xdr:colOff>561309</xdr:colOff>
      <xdr:row>6</xdr:row>
      <xdr:rowOff>41860</xdr:rowOff>
    </xdr:from>
    <xdr:to>
      <xdr:col>10</xdr:col>
      <xdr:colOff>196850</xdr:colOff>
      <xdr:row>7</xdr:row>
      <xdr:rowOff>124410</xdr:rowOff>
    </xdr:to>
    <xdr:sp macro="" textlink="">
      <xdr:nvSpPr>
        <xdr:cNvPr id="11" name="Rectangle 10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/>
      </xdr:nvSpPr>
      <xdr:spPr>
        <a:xfrm>
          <a:off x="4828509" y="1146760"/>
          <a:ext cx="1464341" cy="26670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AP</a:t>
          </a:r>
        </a:p>
      </xdr:txBody>
    </xdr:sp>
    <xdr:clientData/>
  </xdr:twoCellAnchor>
  <xdr:twoCellAnchor>
    <xdr:from>
      <xdr:col>7</xdr:col>
      <xdr:colOff>539750</xdr:colOff>
      <xdr:row>6</xdr:row>
      <xdr:rowOff>50800</xdr:rowOff>
    </xdr:from>
    <xdr:to>
      <xdr:col>7</xdr:col>
      <xdr:colOff>565150</xdr:colOff>
      <xdr:row>18</xdr:row>
      <xdr:rowOff>12700</xdr:rowOff>
    </xdr:to>
    <xdr:cxnSp macro="">
      <xdr:nvCxnSpPr>
        <xdr:cNvPr id="12" name="Straight Connector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4806950" y="1155700"/>
          <a:ext cx="25400" cy="217170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7</xdr:row>
      <xdr:rowOff>82550</xdr:rowOff>
    </xdr:from>
    <xdr:to>
      <xdr:col>7</xdr:col>
      <xdr:colOff>374650</xdr:colOff>
      <xdr:row>12</xdr:row>
      <xdr:rowOff>127000</xdr:rowOff>
    </xdr:to>
    <xdr:sp macro="" textlink="">
      <xdr:nvSpPr>
        <xdr:cNvPr id="13" name="Rectangle 12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SpPr/>
      </xdr:nvSpPr>
      <xdr:spPr>
        <a:xfrm>
          <a:off x="3848100" y="1371600"/>
          <a:ext cx="793750" cy="9652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ln>
                <a:noFill/>
              </a:ln>
              <a:solidFill>
                <a:sysClr val="windowText" lastClr="000000"/>
              </a:solidFill>
            </a:rPr>
            <a:t>- Direction - Scope</a:t>
          </a:r>
        </a:p>
        <a:p>
          <a:pPr algn="l"/>
          <a:r>
            <a:rPr lang="en-US" sz="1100">
              <a:ln>
                <a:noFill/>
              </a:ln>
              <a:solidFill>
                <a:sysClr val="windowText" lastClr="000000"/>
              </a:solidFill>
            </a:rPr>
            <a:t>-Time</a:t>
          </a:r>
        </a:p>
        <a:p>
          <a:pPr algn="l"/>
          <a:r>
            <a:rPr lang="en-US" sz="1100">
              <a:ln>
                <a:noFill/>
              </a:ln>
              <a:solidFill>
                <a:sysClr val="windowText" lastClr="000000"/>
              </a:solidFill>
            </a:rPr>
            <a:t>- Staff</a:t>
          </a:r>
        </a:p>
      </xdr:txBody>
    </xdr:sp>
    <xdr:clientData/>
  </xdr:twoCellAnchor>
  <xdr:twoCellAnchor>
    <xdr:from>
      <xdr:col>7</xdr:col>
      <xdr:colOff>584200</xdr:colOff>
      <xdr:row>7</xdr:row>
      <xdr:rowOff>133350</xdr:rowOff>
    </xdr:from>
    <xdr:to>
      <xdr:col>9</xdr:col>
      <xdr:colOff>381000</xdr:colOff>
      <xdr:row>10</xdr:row>
      <xdr:rowOff>44450</xdr:rowOff>
    </xdr:to>
    <xdr:sp macro="" textlink="">
      <xdr:nvSpPr>
        <xdr:cNvPr id="14" name="Rectangle 13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/>
      </xdr:nvSpPr>
      <xdr:spPr>
        <a:xfrm>
          <a:off x="4851400" y="1422400"/>
          <a:ext cx="1016000" cy="4635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ln>
                <a:noFill/>
              </a:ln>
              <a:solidFill>
                <a:sysClr val="windowText" lastClr="000000"/>
              </a:solidFill>
            </a:rPr>
            <a:t>-N.T.E</a:t>
          </a:r>
          <a:r>
            <a:rPr lang="en-US" sz="1100" baseline="0">
              <a:ln>
                <a:noFill/>
              </a:ln>
              <a:solidFill>
                <a:sysClr val="windowText" lastClr="000000"/>
              </a:solidFill>
            </a:rPr>
            <a:t> of RAP</a:t>
          </a:r>
        </a:p>
        <a:p>
          <a:pPr algn="l"/>
          <a:r>
            <a:rPr lang="en-US" sz="1100" baseline="0">
              <a:ln>
                <a:noFill/>
              </a:ln>
              <a:solidFill>
                <a:sysClr val="windowText" lastClr="000000"/>
              </a:solidFill>
            </a:rPr>
            <a:t>- N.T.E of FAP</a:t>
          </a:r>
          <a:endParaRPr lang="en-US" sz="1100">
            <a:ln>
              <a:noFill/>
            </a:ln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571500</xdr:colOff>
          <xdr:row>18</xdr:row>
          <xdr:rowOff>85725</xdr:rowOff>
        </xdr:from>
        <xdr:to>
          <xdr:col>22</xdr:col>
          <xdr:colOff>466725</xdr:colOff>
          <xdr:row>31</xdr:row>
          <xdr:rowOff>47625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=""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0</xdr:row>
      <xdr:rowOff>0</xdr:rowOff>
    </xdr:from>
    <xdr:to>
      <xdr:col>20</xdr:col>
      <xdr:colOff>333371</xdr:colOff>
      <xdr:row>19</xdr:row>
      <xdr:rowOff>95250</xdr:rowOff>
    </xdr:to>
    <xdr:sp macro="" textlink="">
      <xdr:nvSpPr>
        <xdr:cNvPr id="16" name="Rectangle 15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431800</xdr:colOff>
      <xdr:row>1</xdr:row>
      <xdr:rowOff>6350</xdr:rowOff>
    </xdr:from>
    <xdr:to>
      <xdr:col>13</xdr:col>
      <xdr:colOff>254000</xdr:colOff>
      <xdr:row>2</xdr:row>
      <xdr:rowOff>152400</xdr:rowOff>
    </xdr:to>
    <xdr:cxnSp macro="">
      <xdr:nvCxnSpPr>
        <xdr:cNvPr id="2" name="Straight Arrow Connector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CxnSpPr/>
      </xdr:nvCxnSpPr>
      <xdr:spPr>
        <a:xfrm flipH="1">
          <a:off x="2070100" y="190500"/>
          <a:ext cx="8394700" cy="330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349250</xdr:colOff>
      <xdr:row>1</xdr:row>
      <xdr:rowOff>6350</xdr:rowOff>
    </xdr:from>
    <xdr:to>
      <xdr:col>13</xdr:col>
      <xdr:colOff>222250</xdr:colOff>
      <xdr:row>2</xdr:row>
      <xdr:rowOff>146050</xdr:rowOff>
    </xdr:to>
    <xdr:cxnSp macro="">
      <xdr:nvCxnSpPr>
        <xdr:cNvPr id="3" name="Straight Arrow Connector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CxnSpPr/>
      </xdr:nvCxnSpPr>
      <xdr:spPr>
        <a:xfrm flipH="1">
          <a:off x="6153150" y="190500"/>
          <a:ext cx="4279900" cy="3238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539751</xdr:colOff>
      <xdr:row>11</xdr:row>
      <xdr:rowOff>108916</xdr:rowOff>
    </xdr:from>
    <xdr:to>
      <xdr:col>14</xdr:col>
      <xdr:colOff>495300</xdr:colOff>
      <xdr:row>35</xdr:row>
      <xdr:rowOff>62709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4451" y="2134566"/>
          <a:ext cx="6191249" cy="4373393"/>
        </a:xfrm>
        <a:prstGeom prst="rect">
          <a:avLst/>
        </a:prstGeom>
      </xdr:spPr>
    </xdr:pic>
    <xdr:clientData/>
  </xdr:twoCellAnchor>
  <xdr:twoCellAnchor>
    <xdr:from>
      <xdr:col>13</xdr:col>
      <xdr:colOff>254000</xdr:colOff>
      <xdr:row>1</xdr:row>
      <xdr:rowOff>0</xdr:rowOff>
    </xdr:from>
    <xdr:to>
      <xdr:col>16</xdr:col>
      <xdr:colOff>247650</xdr:colOff>
      <xdr:row>2</xdr:row>
      <xdr:rowOff>177800</xdr:rowOff>
    </xdr:to>
    <xdr:cxnSp macro="">
      <xdr:nvCxnSpPr>
        <xdr:cNvPr id="5" name="Straight Arrow Connector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10464800" y="184150"/>
          <a:ext cx="1822450" cy="3619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292100</xdr:colOff>
      <xdr:row>39</xdr:row>
      <xdr:rowOff>0</xdr:rowOff>
    </xdr:from>
    <xdr:to>
      <xdr:col>9</xdr:col>
      <xdr:colOff>603250</xdr:colOff>
      <xdr:row>41</xdr:row>
      <xdr:rowOff>127000</xdr:rowOff>
    </xdr:to>
    <xdr:cxnSp macro="">
      <xdr:nvCxnSpPr>
        <xdr:cNvPr id="6" name="Straight Arrow Connector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CxnSpPr/>
      </xdr:nvCxnSpPr>
      <xdr:spPr>
        <a:xfrm flipH="1">
          <a:off x="4267200" y="7181850"/>
          <a:ext cx="4108450" cy="4953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603250</xdr:colOff>
      <xdr:row>39</xdr:row>
      <xdr:rowOff>6350</xdr:rowOff>
    </xdr:from>
    <xdr:to>
      <xdr:col>14</xdr:col>
      <xdr:colOff>361950</xdr:colOff>
      <xdr:row>40</xdr:row>
      <xdr:rowOff>152400</xdr:rowOff>
    </xdr:to>
    <xdr:cxnSp macro="">
      <xdr:nvCxnSpPr>
        <xdr:cNvPr id="7" name="Straight Arrow Connector 6"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8375650" y="7188200"/>
          <a:ext cx="2806700" cy="330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323846</xdr:colOff>
      <xdr:row>19</xdr:row>
      <xdr:rowOff>95250</xdr:rowOff>
    </xdr:to>
    <xdr:sp macro="" textlink="">
      <xdr:nvSpPr>
        <xdr:cNvPr id="8" name="Rectangle 7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123825</xdr:rowOff>
        </xdr:from>
        <xdr:to>
          <xdr:col>12</xdr:col>
          <xdr:colOff>47625</xdr:colOff>
          <xdr:row>60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3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14</xdr:col>
      <xdr:colOff>50801</xdr:colOff>
      <xdr:row>4</xdr:row>
      <xdr:rowOff>24153</xdr:rowOff>
    </xdr:from>
    <xdr:to>
      <xdr:col>19</xdr:col>
      <xdr:colOff>361951</xdr:colOff>
      <xdr:row>14</xdr:row>
      <xdr:rowOff>91471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37701" y="760753"/>
          <a:ext cx="3606800" cy="1908818"/>
        </a:xfrm>
        <a:prstGeom prst="rect">
          <a:avLst/>
        </a:prstGeom>
      </xdr:spPr>
    </xdr:pic>
    <xdr:clientData/>
  </xdr:twoCellAnchor>
  <xdr:twoCellAnchor editAs="oneCell">
    <xdr:from>
      <xdr:col>20</xdr:col>
      <xdr:colOff>254000</xdr:colOff>
      <xdr:row>4</xdr:row>
      <xdr:rowOff>50800</xdr:rowOff>
    </xdr:from>
    <xdr:to>
      <xdr:col>26</xdr:col>
      <xdr:colOff>65059</xdr:colOff>
      <xdr:row>12</xdr:row>
      <xdr:rowOff>24912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46150" y="787400"/>
          <a:ext cx="3551209" cy="1447312"/>
        </a:xfrm>
        <a:prstGeom prst="rect">
          <a:avLst/>
        </a:prstGeom>
      </xdr:spPr>
    </xdr:pic>
    <xdr:clientData/>
  </xdr:twoCellAnchor>
  <xdr:twoCellAnchor>
    <xdr:from>
      <xdr:col>2</xdr:col>
      <xdr:colOff>184150</xdr:colOff>
      <xdr:row>50</xdr:row>
      <xdr:rowOff>57150</xdr:rowOff>
    </xdr:from>
    <xdr:to>
      <xdr:col>3</xdr:col>
      <xdr:colOff>457200</xdr:colOff>
      <xdr:row>52</xdr:row>
      <xdr:rowOff>63500</xdr:rowOff>
    </xdr:to>
    <xdr:sp macro="" textlink="">
      <xdr:nvSpPr>
        <xdr:cNvPr id="5" name="Rectangle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/>
      </xdr:nvSpPr>
      <xdr:spPr>
        <a:xfrm>
          <a:off x="1568450" y="9264650"/>
          <a:ext cx="882650" cy="3746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900" b="1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Periodic stock-taking</a:t>
          </a:r>
          <a:endParaRPr lang="en-US" sz="900"/>
        </a:p>
      </xdr:txBody>
    </xdr:sp>
    <xdr:clientData/>
  </xdr:twoCellAnchor>
  <xdr:twoCellAnchor>
    <xdr:from>
      <xdr:col>4</xdr:col>
      <xdr:colOff>466165</xdr:colOff>
      <xdr:row>50</xdr:row>
      <xdr:rowOff>69850</xdr:rowOff>
    </xdr:from>
    <xdr:to>
      <xdr:col>6</xdr:col>
      <xdr:colOff>129614</xdr:colOff>
      <xdr:row>52</xdr:row>
      <xdr:rowOff>76200</xdr:rowOff>
    </xdr:to>
    <xdr:sp macro="" textlink="">
      <xdr:nvSpPr>
        <xdr:cNvPr id="6" name="Rectangle 5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SpPr/>
      </xdr:nvSpPr>
      <xdr:spPr>
        <a:xfrm>
          <a:off x="3336365" y="9277350"/>
          <a:ext cx="1149349" cy="3746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900" b="1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Continuous stock-taking</a:t>
          </a:r>
          <a:endParaRPr lang="en-US" sz="900"/>
        </a:p>
      </xdr:txBody>
    </xdr:sp>
    <xdr:clientData/>
  </xdr:twoCellAnchor>
  <xdr:twoCellAnchor editAs="oneCell">
    <xdr:from>
      <xdr:col>1</xdr:col>
      <xdr:colOff>603250</xdr:colOff>
      <xdr:row>86</xdr:row>
      <xdr:rowOff>152400</xdr:rowOff>
    </xdr:from>
    <xdr:to>
      <xdr:col>7</xdr:col>
      <xdr:colOff>498306</xdr:colOff>
      <xdr:row>93</xdr:row>
      <xdr:rowOff>2883</xdr:rowOff>
    </xdr:to>
    <xdr:pic>
      <xdr:nvPicPr>
        <xdr:cNvPr id="7" name="Picture 6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2850" y="15989300"/>
          <a:ext cx="4251156" cy="1139533"/>
        </a:xfrm>
        <a:prstGeom prst="rect">
          <a:avLst/>
        </a:prstGeom>
      </xdr:spPr>
    </xdr:pic>
    <xdr:clientData/>
  </xdr:twoCellAnchor>
  <xdr:twoCellAnchor>
    <xdr:from>
      <xdr:col>6</xdr:col>
      <xdr:colOff>171450</xdr:colOff>
      <xdr:row>105</xdr:row>
      <xdr:rowOff>165100</xdr:rowOff>
    </xdr:from>
    <xdr:to>
      <xdr:col>6</xdr:col>
      <xdr:colOff>171450</xdr:colOff>
      <xdr:row>106</xdr:row>
      <xdr:rowOff>165100</xdr:rowOff>
    </xdr:to>
    <xdr:cxnSp macro="">
      <xdr:nvCxnSpPr>
        <xdr:cNvPr id="8" name="Straight Arrow Connector 7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4527550" y="1951355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254000</xdr:colOff>
      <xdr:row>106</xdr:row>
      <xdr:rowOff>0</xdr:rowOff>
    </xdr:from>
    <xdr:to>
      <xdr:col>8</xdr:col>
      <xdr:colOff>254000</xdr:colOff>
      <xdr:row>107</xdr:row>
      <xdr:rowOff>0</xdr:rowOff>
    </xdr:to>
    <xdr:cxnSp macro="">
      <xdr:nvCxnSpPr>
        <xdr:cNvPr id="9" name="Straight Arrow Connector 8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CxnSpPr/>
      </xdr:nvCxnSpPr>
      <xdr:spPr>
        <a:xfrm flipV="1">
          <a:off x="6083300" y="1953260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12700</xdr:colOff>
      <xdr:row>154</xdr:row>
      <xdr:rowOff>12700</xdr:rowOff>
    </xdr:from>
    <xdr:to>
      <xdr:col>8</xdr:col>
      <xdr:colOff>550007</xdr:colOff>
      <xdr:row>168</xdr:row>
      <xdr:rowOff>170879</xdr:rowOff>
    </xdr:to>
    <xdr:pic>
      <xdr:nvPicPr>
        <xdr:cNvPr id="10" name="Picture 9">
          <a:extLst>
            <a:ext uri="{FF2B5EF4-FFF2-40B4-BE49-F238E27FC236}">
              <a16:creationId xmlns=""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97000" y="28568650"/>
          <a:ext cx="4982307" cy="2736279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173</xdr:row>
      <xdr:rowOff>42014</xdr:rowOff>
    </xdr:from>
    <xdr:to>
      <xdr:col>7</xdr:col>
      <xdr:colOff>69849</xdr:colOff>
      <xdr:row>180</xdr:row>
      <xdr:rowOff>0</xdr:rowOff>
    </xdr:to>
    <xdr:pic>
      <xdr:nvPicPr>
        <xdr:cNvPr id="11" name="Picture 10">
          <a:extLst>
            <a:ext uri="{FF2B5EF4-FFF2-40B4-BE49-F238E27FC236}">
              <a16:creationId xmlns=""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128" t="2990" r="17700" b="49332"/>
        <a:stretch/>
      </xdr:blipFill>
      <xdr:spPr>
        <a:xfrm>
          <a:off x="1409700" y="32096814"/>
          <a:ext cx="3625849" cy="1247036"/>
        </a:xfrm>
        <a:prstGeom prst="rect">
          <a:avLst/>
        </a:prstGeom>
      </xdr:spPr>
    </xdr:pic>
    <xdr:clientData/>
  </xdr:twoCellAnchor>
  <xdr:twoCellAnchor editAs="oneCell">
    <xdr:from>
      <xdr:col>2</xdr:col>
      <xdr:colOff>6350</xdr:colOff>
      <xdr:row>186</xdr:row>
      <xdr:rowOff>50801</xdr:rowOff>
    </xdr:from>
    <xdr:to>
      <xdr:col>9</xdr:col>
      <xdr:colOff>184150</xdr:colOff>
      <xdr:row>199</xdr:row>
      <xdr:rowOff>74239</xdr:rowOff>
    </xdr:to>
    <xdr:pic>
      <xdr:nvPicPr>
        <xdr:cNvPr id="12" name="Picture 11">
          <a:extLst>
            <a:ext uri="{FF2B5EF4-FFF2-40B4-BE49-F238E27FC236}">
              <a16:creationId xmlns=""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90650" y="34499551"/>
          <a:ext cx="5232400" cy="2430088"/>
        </a:xfrm>
        <a:prstGeom prst="rect">
          <a:avLst/>
        </a:prstGeom>
      </xdr:spPr>
    </xdr:pic>
    <xdr:clientData/>
  </xdr:twoCellAnchor>
  <xdr:twoCellAnchor editAs="oneCell">
    <xdr:from>
      <xdr:col>2</xdr:col>
      <xdr:colOff>44451</xdr:colOff>
      <xdr:row>202</xdr:row>
      <xdr:rowOff>38100</xdr:rowOff>
    </xdr:from>
    <xdr:to>
      <xdr:col>6</xdr:col>
      <xdr:colOff>590550</xdr:colOff>
      <xdr:row>212</xdr:row>
      <xdr:rowOff>125281</xdr:rowOff>
    </xdr:to>
    <xdr:pic>
      <xdr:nvPicPr>
        <xdr:cNvPr id="13" name="Picture 12">
          <a:extLst>
            <a:ext uri="{FF2B5EF4-FFF2-40B4-BE49-F238E27FC236}">
              <a16:creationId xmlns=""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12583" t="2055" r="10364" b="22843"/>
        <a:stretch/>
      </xdr:blipFill>
      <xdr:spPr>
        <a:xfrm>
          <a:off x="1428751" y="37445950"/>
          <a:ext cx="3517899" cy="1928681"/>
        </a:xfrm>
        <a:prstGeom prst="rect">
          <a:avLst/>
        </a:prstGeom>
      </xdr:spPr>
    </xdr:pic>
    <xdr:clientData/>
  </xdr:twoCellAnchor>
  <xdr:twoCellAnchor editAs="oneCell">
    <xdr:from>
      <xdr:col>1</xdr:col>
      <xdr:colOff>755650</xdr:colOff>
      <xdr:row>221</xdr:row>
      <xdr:rowOff>127000</xdr:rowOff>
    </xdr:from>
    <xdr:to>
      <xdr:col>8</xdr:col>
      <xdr:colOff>228600</xdr:colOff>
      <xdr:row>234</xdr:row>
      <xdr:rowOff>167583</xdr:rowOff>
    </xdr:to>
    <xdr:pic>
      <xdr:nvPicPr>
        <xdr:cNvPr id="14" name="Picture 13">
          <a:extLst>
            <a:ext uri="{FF2B5EF4-FFF2-40B4-BE49-F238E27FC236}">
              <a16:creationId xmlns=""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5250" y="41046400"/>
          <a:ext cx="4692650" cy="24345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209546</xdr:colOff>
      <xdr:row>19</xdr:row>
      <xdr:rowOff>95250</xdr:rowOff>
    </xdr:to>
    <xdr:sp macro="" textlink="">
      <xdr:nvSpPr>
        <xdr:cNvPr id="15" name="Rectangle 14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9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488950</xdr:colOff>
      <xdr:row>1</xdr:row>
      <xdr:rowOff>12700</xdr:rowOff>
    </xdr:from>
    <xdr:to>
      <xdr:col>6</xdr:col>
      <xdr:colOff>203200</xdr:colOff>
      <xdr:row>2</xdr:row>
      <xdr:rowOff>139700</xdr:rowOff>
    </xdr:to>
    <xdr:cxnSp macro="">
      <xdr:nvCxnSpPr>
        <xdr:cNvPr id="2" name="Straight Arrow Connector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CxnSpPr/>
      </xdr:nvCxnSpPr>
      <xdr:spPr>
        <a:xfrm flipH="1">
          <a:off x="488950" y="196850"/>
          <a:ext cx="4349750" cy="3111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495300</xdr:colOff>
      <xdr:row>1</xdr:row>
      <xdr:rowOff>6350</xdr:rowOff>
    </xdr:from>
    <xdr:to>
      <xdr:col>6</xdr:col>
      <xdr:colOff>196850</xdr:colOff>
      <xdr:row>2</xdr:row>
      <xdr:rowOff>158750</xdr:rowOff>
    </xdr:to>
    <xdr:cxnSp macro="">
      <xdr:nvCxnSpPr>
        <xdr:cNvPr id="3" name="Straight Arrow Connector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CxnSpPr/>
      </xdr:nvCxnSpPr>
      <xdr:spPr>
        <a:xfrm flipH="1">
          <a:off x="2616200" y="190500"/>
          <a:ext cx="2216150" cy="336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209550</xdr:colOff>
      <xdr:row>1</xdr:row>
      <xdr:rowOff>6350</xdr:rowOff>
    </xdr:from>
    <xdr:to>
      <xdr:col>8</xdr:col>
      <xdr:colOff>406400</xdr:colOff>
      <xdr:row>2</xdr:row>
      <xdr:rowOff>146050</xdr:rowOff>
    </xdr:to>
    <xdr:cxnSp macro="">
      <xdr:nvCxnSpPr>
        <xdr:cNvPr id="4" name="Straight Arrow Connector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4845050" y="190500"/>
          <a:ext cx="1416050" cy="3238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228600</xdr:colOff>
      <xdr:row>1</xdr:row>
      <xdr:rowOff>6350</xdr:rowOff>
    </xdr:from>
    <xdr:to>
      <xdr:col>11</xdr:col>
      <xdr:colOff>615950</xdr:colOff>
      <xdr:row>2</xdr:row>
      <xdr:rowOff>152400</xdr:rowOff>
    </xdr:to>
    <xdr:cxnSp macro="">
      <xdr:nvCxnSpPr>
        <xdr:cNvPr id="5" name="Straight Arrow Connector 4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CxnSpPr/>
      </xdr:nvCxnSpPr>
      <xdr:spPr>
        <a:xfrm>
          <a:off x="4864100" y="190500"/>
          <a:ext cx="4102100" cy="330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25400</xdr:colOff>
      <xdr:row>9</xdr:row>
      <xdr:rowOff>177800</xdr:rowOff>
    </xdr:from>
    <xdr:to>
      <xdr:col>14</xdr:col>
      <xdr:colOff>76200</xdr:colOff>
      <xdr:row>12</xdr:row>
      <xdr:rowOff>177800</xdr:rowOff>
    </xdr:to>
    <xdr:sp macro="" textlink="">
      <xdr:nvSpPr>
        <xdr:cNvPr id="6" name="Right Brace 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/>
      </xdr:nvSpPr>
      <xdr:spPr>
        <a:xfrm>
          <a:off x="10604500" y="1841500"/>
          <a:ext cx="50800" cy="5588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38100</xdr:colOff>
      <xdr:row>6</xdr:row>
      <xdr:rowOff>12700</xdr:rowOff>
    </xdr:from>
    <xdr:to>
      <xdr:col>14</xdr:col>
      <xdr:colOff>88900</xdr:colOff>
      <xdr:row>9</xdr:row>
      <xdr:rowOff>12700</xdr:rowOff>
    </xdr:to>
    <xdr:sp macro="" textlink="">
      <xdr:nvSpPr>
        <xdr:cNvPr id="7" name="Right Brace 6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/>
      </xdr:nvSpPr>
      <xdr:spPr>
        <a:xfrm>
          <a:off x="10617200" y="1117600"/>
          <a:ext cx="50800" cy="5588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736600</xdr:colOff>
      <xdr:row>9</xdr:row>
      <xdr:rowOff>31750</xdr:rowOff>
    </xdr:from>
    <xdr:to>
      <xdr:col>14</xdr:col>
      <xdr:colOff>736600</xdr:colOff>
      <xdr:row>10</xdr:row>
      <xdr:rowOff>146050</xdr:rowOff>
    </xdr:to>
    <xdr:cxnSp macro="">
      <xdr:nvCxnSpPr>
        <xdr:cNvPr id="8" name="Straight Arrow Connector 7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CxnSpPr/>
      </xdr:nvCxnSpPr>
      <xdr:spPr>
        <a:xfrm>
          <a:off x="11315700" y="1695450"/>
          <a:ext cx="0" cy="3048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23</xdr:row>
      <xdr:rowOff>12700</xdr:rowOff>
    </xdr:from>
    <xdr:to>
      <xdr:col>7</xdr:col>
      <xdr:colOff>304800</xdr:colOff>
      <xdr:row>24</xdr:row>
      <xdr:rowOff>0</xdr:rowOff>
    </xdr:to>
    <xdr:cxnSp macro="">
      <xdr:nvCxnSpPr>
        <xdr:cNvPr id="9" name="Straight Arrow Connector 8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CxnSpPr/>
      </xdr:nvCxnSpPr>
      <xdr:spPr>
        <a:xfrm>
          <a:off x="5549900" y="4273550"/>
          <a:ext cx="0" cy="1714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24</xdr:row>
      <xdr:rowOff>177800</xdr:rowOff>
    </xdr:from>
    <xdr:to>
      <xdr:col>7</xdr:col>
      <xdr:colOff>304800</xdr:colOff>
      <xdr:row>25</xdr:row>
      <xdr:rowOff>165100</xdr:rowOff>
    </xdr:to>
    <xdr:cxnSp macro="">
      <xdr:nvCxnSpPr>
        <xdr:cNvPr id="10" name="Straight Arrow Connector 9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CxnSpPr/>
      </xdr:nvCxnSpPr>
      <xdr:spPr>
        <a:xfrm>
          <a:off x="5549900" y="4622800"/>
          <a:ext cx="0" cy="1714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29</xdr:row>
      <xdr:rowOff>196850</xdr:rowOff>
    </xdr:from>
    <xdr:to>
      <xdr:col>2</xdr:col>
      <xdr:colOff>565150</xdr:colOff>
      <xdr:row>29</xdr:row>
      <xdr:rowOff>196850</xdr:rowOff>
    </xdr:to>
    <xdr:cxnSp macro="">
      <xdr:nvCxnSpPr>
        <xdr:cNvPr id="11" name="Straight Arrow Connector 10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CxnSpPr/>
      </xdr:nvCxnSpPr>
      <xdr:spPr>
        <a:xfrm>
          <a:off x="1587500" y="5562600"/>
          <a:ext cx="48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1250950</xdr:colOff>
      <xdr:row>24</xdr:row>
      <xdr:rowOff>165100</xdr:rowOff>
    </xdr:from>
    <xdr:to>
      <xdr:col>6</xdr:col>
      <xdr:colOff>539750</xdr:colOff>
      <xdr:row>29</xdr:row>
      <xdr:rowOff>69850</xdr:rowOff>
    </xdr:to>
    <xdr:cxnSp macro="">
      <xdr:nvCxnSpPr>
        <xdr:cNvPr id="12" name="Straight Arrow Connector 11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3371850" y="4610100"/>
          <a:ext cx="1803400" cy="825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488950</xdr:colOff>
      <xdr:row>24</xdr:row>
      <xdr:rowOff>88900</xdr:rowOff>
    </xdr:from>
    <xdr:to>
      <xdr:col>6</xdr:col>
      <xdr:colOff>565150</xdr:colOff>
      <xdr:row>28</xdr:row>
      <xdr:rowOff>171450</xdr:rowOff>
    </xdr:to>
    <xdr:cxnSp macro="">
      <xdr:nvCxnSpPr>
        <xdr:cNvPr id="13" name="Connector: Curved 12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CxnSpPr/>
      </xdr:nvCxnSpPr>
      <xdr:spPr>
        <a:xfrm rot="10800000" flipV="1">
          <a:off x="2609850" y="4533900"/>
          <a:ext cx="2590800" cy="819150"/>
        </a:xfrm>
        <a:prstGeom prst="curvedConnector3">
          <a:avLst>
            <a:gd name="adj1" fmla="val 103186"/>
          </a:avLst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806450</xdr:colOff>
      <xdr:row>29</xdr:row>
      <xdr:rowOff>177800</xdr:rowOff>
    </xdr:from>
    <xdr:to>
      <xdr:col>11</xdr:col>
      <xdr:colOff>1130300</xdr:colOff>
      <xdr:row>29</xdr:row>
      <xdr:rowOff>177800</xdr:rowOff>
    </xdr:to>
    <xdr:cxnSp macro="">
      <xdr:nvCxnSpPr>
        <xdr:cNvPr id="14" name="Straight Arrow Connector 13">
          <a:extLst>
            <a:ext uri="{FF2B5EF4-FFF2-40B4-BE49-F238E27FC236}">
              <a16:creationId xmlns="" xmlns:a16="http://schemas.microsoft.com/office/drawing/2014/main" id="{00000000-0008-0000-0400-00000E000000}"/>
            </a:ext>
          </a:extLst>
        </xdr:cNvPr>
        <xdr:cNvCxnSpPr/>
      </xdr:nvCxnSpPr>
      <xdr:spPr>
        <a:xfrm flipH="1">
          <a:off x="9156700" y="5543550"/>
          <a:ext cx="323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57150</xdr:colOff>
      <xdr:row>29</xdr:row>
      <xdr:rowOff>190500</xdr:rowOff>
    </xdr:from>
    <xdr:to>
      <xdr:col>11</xdr:col>
      <xdr:colOff>381000</xdr:colOff>
      <xdr:row>29</xdr:row>
      <xdr:rowOff>190500</xdr:rowOff>
    </xdr:to>
    <xdr:cxnSp macro="">
      <xdr:nvCxnSpPr>
        <xdr:cNvPr id="15" name="Straight Arrow Connector 14">
          <a:extLst>
            <a:ext uri="{FF2B5EF4-FFF2-40B4-BE49-F238E27FC236}">
              <a16:creationId xmlns="" xmlns:a16="http://schemas.microsoft.com/office/drawing/2014/main" id="{00000000-0008-0000-0400-00000F000000}"/>
            </a:ext>
          </a:extLst>
        </xdr:cNvPr>
        <xdr:cNvCxnSpPr/>
      </xdr:nvCxnSpPr>
      <xdr:spPr>
        <a:xfrm flipH="1">
          <a:off x="8407400" y="5556250"/>
          <a:ext cx="323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82550</xdr:colOff>
      <xdr:row>25</xdr:row>
      <xdr:rowOff>0</xdr:rowOff>
    </xdr:from>
    <xdr:to>
      <xdr:col>10</xdr:col>
      <xdr:colOff>57150</xdr:colOff>
      <xdr:row>29</xdr:row>
      <xdr:rowOff>190500</xdr:rowOff>
    </xdr:to>
    <xdr:cxnSp macro="">
      <xdr:nvCxnSpPr>
        <xdr:cNvPr id="16" name="Straight Arrow Connector 15">
          <a:extLst>
            <a:ext uri="{FF2B5EF4-FFF2-40B4-BE49-F238E27FC236}">
              <a16:creationId xmlns="" xmlns:a16="http://schemas.microsoft.com/office/drawing/2014/main" id="{00000000-0008-0000-0400-000010000000}"/>
            </a:ext>
          </a:extLst>
        </xdr:cNvPr>
        <xdr:cNvCxnSpPr/>
      </xdr:nvCxnSpPr>
      <xdr:spPr>
        <a:xfrm flipH="1" flipV="1">
          <a:off x="5937250" y="4629150"/>
          <a:ext cx="1193800" cy="9271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58</xdr:row>
      <xdr:rowOff>95250</xdr:rowOff>
    </xdr:from>
    <xdr:to>
      <xdr:col>4</xdr:col>
      <xdr:colOff>299484</xdr:colOff>
      <xdr:row>72</xdr:row>
      <xdr:rowOff>15452</xdr:rowOff>
    </xdr:to>
    <xdr:pic>
      <xdr:nvPicPr>
        <xdr:cNvPr id="17" name="Picture 16">
          <a:extLst>
            <a:ext uri="{FF2B5EF4-FFF2-40B4-BE49-F238E27FC236}">
              <a16:creationId xmlns=""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985500"/>
          <a:ext cx="3715784" cy="249830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17</xdr:col>
      <xdr:colOff>47621</xdr:colOff>
      <xdr:row>19</xdr:row>
      <xdr:rowOff>57150</xdr:rowOff>
    </xdr:to>
    <xdr:sp macro="" textlink="">
      <xdr:nvSpPr>
        <xdr:cNvPr id="18" name="Rectangle 17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3</xdr:row>
      <xdr:rowOff>19050</xdr:rowOff>
    </xdr:from>
    <xdr:to>
      <xdr:col>1</xdr:col>
      <xdr:colOff>285750</xdr:colOff>
      <xdr:row>7</xdr:row>
      <xdr:rowOff>88900</xdr:rowOff>
    </xdr:to>
    <xdr:cxnSp macro="">
      <xdr:nvCxnSpPr>
        <xdr:cNvPr id="2" name="Straight Arrow Connector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CxnSpPr/>
      </xdr:nvCxnSpPr>
      <xdr:spPr>
        <a:xfrm>
          <a:off x="895350" y="571500"/>
          <a:ext cx="0" cy="1206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266700</xdr:colOff>
      <xdr:row>9</xdr:row>
      <xdr:rowOff>19050</xdr:rowOff>
    </xdr:from>
    <xdr:to>
      <xdr:col>1</xdr:col>
      <xdr:colOff>266700</xdr:colOff>
      <xdr:row>11</xdr:row>
      <xdr:rowOff>12700</xdr:rowOff>
    </xdr:to>
    <xdr:cxnSp macro="">
      <xdr:nvCxnSpPr>
        <xdr:cNvPr id="3" name="Straight Arrow Connector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CxnSpPr/>
      </xdr:nvCxnSpPr>
      <xdr:spPr>
        <a:xfrm>
          <a:off x="876300" y="2076450"/>
          <a:ext cx="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469900</xdr:colOff>
      <xdr:row>1</xdr:row>
      <xdr:rowOff>38100</xdr:rowOff>
    </xdr:from>
    <xdr:to>
      <xdr:col>9</xdr:col>
      <xdr:colOff>603250</xdr:colOff>
      <xdr:row>13</xdr:row>
      <xdr:rowOff>152400</xdr:rowOff>
    </xdr:to>
    <xdr:sp macro="" textlink="">
      <xdr:nvSpPr>
        <xdr:cNvPr id="4" name="Oval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/>
      </xdr:nvSpPr>
      <xdr:spPr>
        <a:xfrm>
          <a:off x="7213600" y="222250"/>
          <a:ext cx="1352550" cy="27241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u="sng">
              <a:solidFill>
                <a:srgbClr val="FF0000"/>
              </a:solidFill>
            </a:rPr>
            <a:t>Master data</a:t>
          </a:r>
        </a:p>
        <a:p>
          <a:pPr algn="l"/>
          <a:r>
            <a:rPr lang="en-US" sz="1100"/>
            <a:t>Basic salary</a:t>
          </a:r>
        </a:p>
        <a:p>
          <a:pPr algn="l"/>
          <a:r>
            <a:rPr lang="en-US" sz="1100"/>
            <a:t>Bank details</a:t>
          </a:r>
        </a:p>
        <a:p>
          <a:pPr algn="l"/>
          <a:r>
            <a:rPr lang="en-US" sz="1100"/>
            <a:t>Allowances</a:t>
          </a:r>
        </a:p>
        <a:p>
          <a:pPr algn="l"/>
          <a:r>
            <a:rPr lang="en-US" sz="1100"/>
            <a:t>EPF/ETF</a:t>
          </a:r>
        </a:p>
        <a:p>
          <a:pPr algn="l"/>
          <a:r>
            <a:rPr lang="en-US" sz="1100"/>
            <a:t>Loan deductions</a:t>
          </a:r>
        </a:p>
        <a:p>
          <a:pPr algn="l"/>
          <a:r>
            <a:rPr lang="en-US" sz="1100"/>
            <a:t>Name</a:t>
          </a:r>
        </a:p>
        <a:p>
          <a:pPr algn="l"/>
          <a:r>
            <a:rPr lang="en-US" sz="1100"/>
            <a:t>NIC</a:t>
          </a:r>
        </a:p>
        <a:p>
          <a:pPr algn="l"/>
          <a:r>
            <a:rPr lang="en-US" sz="1100"/>
            <a:t>Designation</a:t>
          </a:r>
        </a:p>
        <a:p>
          <a:pPr algn="l"/>
          <a:r>
            <a:rPr lang="en-US" sz="1100"/>
            <a:t>Department</a:t>
          </a:r>
        </a:p>
      </xdr:txBody>
    </xdr:sp>
    <xdr:clientData/>
  </xdr:twoCellAnchor>
  <xdr:twoCellAnchor>
    <xdr:from>
      <xdr:col>11</xdr:col>
      <xdr:colOff>222250</xdr:colOff>
      <xdr:row>1</xdr:row>
      <xdr:rowOff>6350</xdr:rowOff>
    </xdr:from>
    <xdr:to>
      <xdr:col>12</xdr:col>
      <xdr:colOff>577850</xdr:colOff>
      <xdr:row>13</xdr:row>
      <xdr:rowOff>95250</xdr:rowOff>
    </xdr:to>
    <xdr:sp macro="" textlink="">
      <xdr:nvSpPr>
        <xdr:cNvPr id="5" name="Oval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/>
      </xdr:nvSpPr>
      <xdr:spPr>
        <a:xfrm>
          <a:off x="9404350" y="190500"/>
          <a:ext cx="1377950" cy="26987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u="sng">
              <a:solidFill>
                <a:srgbClr val="FF0000"/>
              </a:solidFill>
            </a:rPr>
            <a:t>Attendance</a:t>
          </a:r>
        </a:p>
        <a:p>
          <a:pPr algn="l"/>
          <a:r>
            <a:rPr lang="en-US" sz="1100"/>
            <a:t>- No of days worked</a:t>
          </a:r>
        </a:p>
        <a:p>
          <a:pPr algn="l"/>
          <a:r>
            <a:rPr lang="en-US" sz="1100"/>
            <a:t>- OT hrs</a:t>
          </a:r>
        </a:p>
        <a:p>
          <a:pPr algn="l"/>
          <a:r>
            <a:rPr lang="en-US" sz="1100"/>
            <a:t>- No pay</a:t>
          </a:r>
        </a:p>
      </xdr:txBody>
    </xdr:sp>
    <xdr:clientData/>
  </xdr:twoCellAnchor>
  <xdr:twoCellAnchor>
    <xdr:from>
      <xdr:col>9</xdr:col>
      <xdr:colOff>292100</xdr:colOff>
      <xdr:row>12</xdr:row>
      <xdr:rowOff>95250</xdr:rowOff>
    </xdr:from>
    <xdr:to>
      <xdr:col>11</xdr:col>
      <xdr:colOff>406400</xdr:colOff>
      <xdr:row>23</xdr:row>
      <xdr:rowOff>38100</xdr:rowOff>
    </xdr:to>
    <xdr:sp macro="" textlink="">
      <xdr:nvSpPr>
        <xdr:cNvPr id="6" name="Oval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/>
      </xdr:nvSpPr>
      <xdr:spPr>
        <a:xfrm>
          <a:off x="8255000" y="2705100"/>
          <a:ext cx="1333500" cy="1968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u="sng">
              <a:solidFill>
                <a:srgbClr val="FF0000"/>
              </a:solidFill>
            </a:rPr>
            <a:t>Payroll processing</a:t>
          </a:r>
        </a:p>
      </xdr:txBody>
    </xdr:sp>
    <xdr:clientData/>
  </xdr:twoCellAnchor>
  <xdr:twoCellAnchor>
    <xdr:from>
      <xdr:col>10</xdr:col>
      <xdr:colOff>25400</xdr:colOff>
      <xdr:row>5</xdr:row>
      <xdr:rowOff>57150</xdr:rowOff>
    </xdr:from>
    <xdr:to>
      <xdr:col>11</xdr:col>
      <xdr:colOff>158750</xdr:colOff>
      <xdr:row>6</xdr:row>
      <xdr:rowOff>57150</xdr:rowOff>
    </xdr:to>
    <xdr:sp macro="" textlink="">
      <xdr:nvSpPr>
        <xdr:cNvPr id="7" name="Arrow: Right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/>
      </xdr:nvSpPr>
      <xdr:spPr>
        <a:xfrm>
          <a:off x="8597900" y="1377950"/>
          <a:ext cx="742950" cy="1841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422754</xdr:colOff>
      <xdr:row>12</xdr:row>
      <xdr:rowOff>94609</xdr:rowOff>
    </xdr:from>
    <xdr:to>
      <xdr:col>11</xdr:col>
      <xdr:colOff>515623</xdr:colOff>
      <xdr:row>14</xdr:row>
      <xdr:rowOff>179962</xdr:rowOff>
    </xdr:to>
    <xdr:sp macro="" textlink="">
      <xdr:nvSpPr>
        <xdr:cNvPr id="8" name="Arrow: Right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/>
      </xdr:nvSpPr>
      <xdr:spPr>
        <a:xfrm rot="7460383">
          <a:off x="9424462" y="2884851"/>
          <a:ext cx="453653" cy="9286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208254</xdr:colOff>
      <xdr:row>13</xdr:row>
      <xdr:rowOff>49667</xdr:rowOff>
    </xdr:from>
    <xdr:to>
      <xdr:col>9</xdr:col>
      <xdr:colOff>498271</xdr:colOff>
      <xdr:row>13</xdr:row>
      <xdr:rowOff>177906</xdr:rowOff>
    </xdr:to>
    <xdr:sp macro="" textlink="">
      <xdr:nvSpPr>
        <xdr:cNvPr id="9" name="Arrow: Right 8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/>
      </xdr:nvSpPr>
      <xdr:spPr>
        <a:xfrm rot="1983348">
          <a:off x="8171154" y="2843667"/>
          <a:ext cx="290017" cy="12823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133350</xdr:colOff>
      <xdr:row>8</xdr:row>
      <xdr:rowOff>57150</xdr:rowOff>
    </xdr:from>
    <xdr:to>
      <xdr:col>11</xdr:col>
      <xdr:colOff>38100</xdr:colOff>
      <xdr:row>10</xdr:row>
      <xdr:rowOff>120650</xdr:rowOff>
    </xdr:to>
    <xdr:sp macro="" textlink="">
      <xdr:nvSpPr>
        <xdr:cNvPr id="10" name="Oval 9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/>
      </xdr:nvSpPr>
      <xdr:spPr>
        <a:xfrm>
          <a:off x="8705850" y="1930400"/>
          <a:ext cx="514350" cy="4318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SD</a:t>
          </a:r>
        </a:p>
      </xdr:txBody>
    </xdr:sp>
    <xdr:clientData/>
  </xdr:twoCellAnchor>
  <xdr:twoCellAnchor>
    <xdr:from>
      <xdr:col>11</xdr:col>
      <xdr:colOff>558800</xdr:colOff>
      <xdr:row>24</xdr:row>
      <xdr:rowOff>63500</xdr:rowOff>
    </xdr:from>
    <xdr:to>
      <xdr:col>12</xdr:col>
      <xdr:colOff>539750</xdr:colOff>
      <xdr:row>24</xdr:row>
      <xdr:rowOff>63500</xdr:rowOff>
    </xdr:to>
    <xdr:cxnSp macro="">
      <xdr:nvCxnSpPr>
        <xdr:cNvPr id="11" name="Straight Arrow Connector 10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CxnSpPr/>
      </xdr:nvCxnSpPr>
      <xdr:spPr>
        <a:xfrm flipV="1">
          <a:off x="9740900" y="4883150"/>
          <a:ext cx="10033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774700</xdr:colOff>
      <xdr:row>3</xdr:row>
      <xdr:rowOff>25400</xdr:rowOff>
    </xdr:from>
    <xdr:to>
      <xdr:col>15</xdr:col>
      <xdr:colOff>774700</xdr:colOff>
      <xdr:row>4</xdr:row>
      <xdr:rowOff>0</xdr:rowOff>
    </xdr:to>
    <xdr:cxnSp macro="">
      <xdr:nvCxnSpPr>
        <xdr:cNvPr id="12" name="Straight Arrow Connector 11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CxnSpPr/>
      </xdr:nvCxnSpPr>
      <xdr:spPr>
        <a:xfrm>
          <a:off x="13474700" y="577850"/>
          <a:ext cx="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762000</xdr:colOff>
      <xdr:row>4</xdr:row>
      <xdr:rowOff>336550</xdr:rowOff>
    </xdr:from>
    <xdr:to>
      <xdr:col>15</xdr:col>
      <xdr:colOff>762000</xdr:colOff>
      <xdr:row>4</xdr:row>
      <xdr:rowOff>577850</xdr:rowOff>
    </xdr:to>
    <xdr:cxnSp macro="">
      <xdr:nvCxnSpPr>
        <xdr:cNvPr id="13" name="Straight Arrow Connector 12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CxnSpPr/>
      </xdr:nvCxnSpPr>
      <xdr:spPr>
        <a:xfrm flipH="1" flipV="1">
          <a:off x="13462000" y="1073150"/>
          <a:ext cx="0" cy="241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4</xdr:row>
      <xdr:rowOff>463550</xdr:rowOff>
    </xdr:from>
    <xdr:to>
      <xdr:col>5</xdr:col>
      <xdr:colOff>666750</xdr:colOff>
      <xdr:row>5</xdr:row>
      <xdr:rowOff>120650</xdr:rowOff>
    </xdr:to>
    <xdr:cxnSp macro="">
      <xdr:nvCxnSpPr>
        <xdr:cNvPr id="14" name="Straight Arrow Connector 13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CxnSpPr/>
      </xdr:nvCxnSpPr>
      <xdr:spPr>
        <a:xfrm flipH="1" flipV="1">
          <a:off x="5422900" y="1200150"/>
          <a:ext cx="0" cy="241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390521</xdr:colOff>
      <xdr:row>17</xdr:row>
      <xdr:rowOff>85725</xdr:rowOff>
    </xdr:to>
    <xdr:sp macro="" textlink="">
      <xdr:nvSpPr>
        <xdr:cNvPr id="15" name="Rectangle 14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889000</xdr:colOff>
      <xdr:row>2</xdr:row>
      <xdr:rowOff>6350</xdr:rowOff>
    </xdr:from>
    <xdr:to>
      <xdr:col>7</xdr:col>
      <xdr:colOff>711200</xdr:colOff>
      <xdr:row>2</xdr:row>
      <xdr:rowOff>177800</xdr:rowOff>
    </xdr:to>
    <xdr:cxnSp macro="">
      <xdr:nvCxnSpPr>
        <xdr:cNvPr id="2" name="Straight Arrow Connector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CxnSpPr/>
      </xdr:nvCxnSpPr>
      <xdr:spPr>
        <a:xfrm flipH="1">
          <a:off x="4705350" y="374650"/>
          <a:ext cx="142875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895350</xdr:colOff>
      <xdr:row>2</xdr:row>
      <xdr:rowOff>12700</xdr:rowOff>
    </xdr:from>
    <xdr:to>
      <xdr:col>7</xdr:col>
      <xdr:colOff>901700</xdr:colOff>
      <xdr:row>3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CxnSpPr/>
      </xdr:nvCxnSpPr>
      <xdr:spPr>
        <a:xfrm>
          <a:off x="6318250" y="381000"/>
          <a:ext cx="635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1352550</xdr:colOff>
      <xdr:row>2</xdr:row>
      <xdr:rowOff>6350</xdr:rowOff>
    </xdr:from>
    <xdr:to>
      <xdr:col>9</xdr:col>
      <xdr:colOff>457200</xdr:colOff>
      <xdr:row>3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CxnSpPr/>
      </xdr:nvCxnSpPr>
      <xdr:spPr>
        <a:xfrm>
          <a:off x="6775450" y="374650"/>
          <a:ext cx="1905000" cy="177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984250</xdr:colOff>
      <xdr:row>3</xdr:row>
      <xdr:rowOff>101600</xdr:rowOff>
    </xdr:from>
    <xdr:to>
      <xdr:col>7</xdr:col>
      <xdr:colOff>488950</xdr:colOff>
      <xdr:row>3</xdr:row>
      <xdr:rowOff>107950</xdr:rowOff>
    </xdr:to>
    <xdr:cxnSp macro="">
      <xdr:nvCxnSpPr>
        <xdr:cNvPr id="5" name="Straight Arrow Connector 4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CxnSpPr/>
      </xdr:nvCxnSpPr>
      <xdr:spPr>
        <a:xfrm flipV="1">
          <a:off x="4800600" y="654050"/>
          <a:ext cx="111125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1333500</xdr:colOff>
      <xdr:row>3</xdr:row>
      <xdr:rowOff>88900</xdr:rowOff>
    </xdr:from>
    <xdr:to>
      <xdr:col>9</xdr:col>
      <xdr:colOff>50800</xdr:colOff>
      <xdr:row>3</xdr:row>
      <xdr:rowOff>95250</xdr:rowOff>
    </xdr:to>
    <xdr:cxnSp macro="">
      <xdr:nvCxnSpPr>
        <xdr:cNvPr id="6" name="Straight Arrow Connector 5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CxnSpPr/>
      </xdr:nvCxnSpPr>
      <xdr:spPr>
        <a:xfrm flipV="1">
          <a:off x="6756400" y="641350"/>
          <a:ext cx="151765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4</xdr:row>
      <xdr:rowOff>6350</xdr:rowOff>
    </xdr:from>
    <xdr:to>
      <xdr:col>5</xdr:col>
      <xdr:colOff>133350</xdr:colOff>
      <xdr:row>4</xdr:row>
      <xdr:rowOff>171450</xdr:rowOff>
    </xdr:to>
    <xdr:cxnSp macro="">
      <xdr:nvCxnSpPr>
        <xdr:cNvPr id="7" name="Straight Arrow Connector 6"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CxnSpPr/>
      </xdr:nvCxnSpPr>
      <xdr:spPr>
        <a:xfrm flipH="1">
          <a:off x="2127250" y="742950"/>
          <a:ext cx="1822450" cy="165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254000</xdr:colOff>
      <xdr:row>3</xdr:row>
      <xdr:rowOff>177800</xdr:rowOff>
    </xdr:from>
    <xdr:to>
      <xdr:col>5</xdr:col>
      <xdr:colOff>438150</xdr:colOff>
      <xdr:row>4</xdr:row>
      <xdr:rowOff>165100</xdr:rowOff>
    </xdr:to>
    <xdr:cxnSp macro="">
      <xdr:nvCxnSpPr>
        <xdr:cNvPr id="8" name="Straight Arrow Connector 7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CxnSpPr/>
      </xdr:nvCxnSpPr>
      <xdr:spPr>
        <a:xfrm flipH="1">
          <a:off x="3225800" y="730250"/>
          <a:ext cx="102870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387350</xdr:colOff>
      <xdr:row>4</xdr:row>
      <xdr:rowOff>19050</xdr:rowOff>
    </xdr:from>
    <xdr:to>
      <xdr:col>5</xdr:col>
      <xdr:colOff>622300</xdr:colOff>
      <xdr:row>4</xdr:row>
      <xdr:rowOff>171450</xdr:rowOff>
    </xdr:to>
    <xdr:cxnSp macro="">
      <xdr:nvCxnSpPr>
        <xdr:cNvPr id="9" name="Straight Arrow Connector 8">
          <a:extLst>
            <a:ext uri="{FF2B5EF4-FFF2-40B4-BE49-F238E27FC236}">
              <a16:creationId xmlns="" xmlns:a16="http://schemas.microsoft.com/office/drawing/2014/main" id="{00000000-0008-0000-0600-000009000000}"/>
            </a:ext>
          </a:extLst>
        </xdr:cNvPr>
        <xdr:cNvCxnSpPr/>
      </xdr:nvCxnSpPr>
      <xdr:spPr>
        <a:xfrm flipH="1">
          <a:off x="4203700" y="755650"/>
          <a:ext cx="23495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482600</xdr:colOff>
      <xdr:row>6</xdr:row>
      <xdr:rowOff>12700</xdr:rowOff>
    </xdr:from>
    <xdr:to>
      <xdr:col>3</xdr:col>
      <xdr:colOff>482600</xdr:colOff>
      <xdr:row>6</xdr:row>
      <xdr:rowOff>171450</xdr:rowOff>
    </xdr:to>
    <xdr:cxnSp macro="">
      <xdr:nvCxnSpPr>
        <xdr:cNvPr id="10" name="Straight Arrow Connector 9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CxnSpPr/>
      </xdr:nvCxnSpPr>
      <xdr:spPr>
        <a:xfrm>
          <a:off x="2133600" y="1117600"/>
          <a:ext cx="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6</xdr:row>
      <xdr:rowOff>6350</xdr:rowOff>
    </xdr:from>
    <xdr:to>
      <xdr:col>4</xdr:col>
      <xdr:colOff>323850</xdr:colOff>
      <xdr:row>6</xdr:row>
      <xdr:rowOff>165100</xdr:rowOff>
    </xdr:to>
    <xdr:cxnSp macro="">
      <xdr:nvCxnSpPr>
        <xdr:cNvPr id="11" name="Straight Arrow Connector 10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CxnSpPr/>
      </xdr:nvCxnSpPr>
      <xdr:spPr>
        <a:xfrm>
          <a:off x="3295650" y="1111250"/>
          <a:ext cx="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298450</xdr:colOff>
      <xdr:row>6</xdr:row>
      <xdr:rowOff>6350</xdr:rowOff>
    </xdr:from>
    <xdr:to>
      <xdr:col>5</xdr:col>
      <xdr:colOff>298450</xdr:colOff>
      <xdr:row>6</xdr:row>
      <xdr:rowOff>165100</xdr:rowOff>
    </xdr:to>
    <xdr:cxnSp macro="">
      <xdr:nvCxnSpPr>
        <xdr:cNvPr id="12" name="Straight Arrow Connector 11">
          <a:extLst>
            <a:ext uri="{FF2B5EF4-FFF2-40B4-BE49-F238E27FC236}">
              <a16:creationId xmlns="" xmlns:a16="http://schemas.microsoft.com/office/drawing/2014/main" id="{00000000-0008-0000-0600-00000C000000}"/>
            </a:ext>
          </a:extLst>
        </xdr:cNvPr>
        <xdr:cNvCxnSpPr/>
      </xdr:nvCxnSpPr>
      <xdr:spPr>
        <a:xfrm>
          <a:off x="4114800" y="1111250"/>
          <a:ext cx="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88319</xdr:colOff>
      <xdr:row>19</xdr:row>
      <xdr:rowOff>95250</xdr:rowOff>
    </xdr:to>
    <xdr:sp macro="" textlink="">
      <xdr:nvSpPr>
        <xdr:cNvPr id="13" name="Rectangle 12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</xdr:colOff>
      <xdr:row>3</xdr:row>
      <xdr:rowOff>6350</xdr:rowOff>
    </xdr:from>
    <xdr:to>
      <xdr:col>10</xdr:col>
      <xdr:colOff>19050</xdr:colOff>
      <xdr:row>8</xdr:row>
      <xdr:rowOff>158750</xdr:rowOff>
    </xdr:to>
    <xdr:cxnSp macro="">
      <xdr:nvCxnSpPr>
        <xdr:cNvPr id="2" name="Straight Arrow Connector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CxnSpPr/>
      </xdr:nvCxnSpPr>
      <xdr:spPr>
        <a:xfrm flipH="1">
          <a:off x="7181850" y="558800"/>
          <a:ext cx="603250" cy="1073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9</xdr:row>
      <xdr:rowOff>139700</xdr:rowOff>
    </xdr:from>
    <xdr:to>
      <xdr:col>11</xdr:col>
      <xdr:colOff>1441450</xdr:colOff>
      <xdr:row>9</xdr:row>
      <xdr:rowOff>152400</xdr:rowOff>
    </xdr:to>
    <xdr:cxnSp macro="">
      <xdr:nvCxnSpPr>
        <xdr:cNvPr id="3" name="Straight Arrow Connector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CxnSpPr/>
      </xdr:nvCxnSpPr>
      <xdr:spPr>
        <a:xfrm flipV="1">
          <a:off x="7175500" y="1797050"/>
          <a:ext cx="264160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50800</xdr:colOff>
      <xdr:row>2</xdr:row>
      <xdr:rowOff>127000</xdr:rowOff>
    </xdr:from>
    <xdr:to>
      <xdr:col>9</xdr:col>
      <xdr:colOff>596900</xdr:colOff>
      <xdr:row>9</xdr:row>
      <xdr:rowOff>12700</xdr:rowOff>
    </xdr:to>
    <xdr:cxnSp macro="">
      <xdr:nvCxnSpPr>
        <xdr:cNvPr id="4" name="Straight Arrow Connector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CxnSpPr/>
      </xdr:nvCxnSpPr>
      <xdr:spPr>
        <a:xfrm flipV="1">
          <a:off x="6597650" y="495300"/>
          <a:ext cx="1155700" cy="1174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603251</xdr:colOff>
      <xdr:row>22</xdr:row>
      <xdr:rowOff>120650</xdr:rowOff>
    </xdr:from>
    <xdr:to>
      <xdr:col>11</xdr:col>
      <xdr:colOff>1078397</xdr:colOff>
      <xdr:row>27</xdr:row>
      <xdr:rowOff>63500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59701" y="4171950"/>
          <a:ext cx="1694346" cy="863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13</xdr:col>
      <xdr:colOff>638171</xdr:colOff>
      <xdr:row>19</xdr:row>
      <xdr:rowOff>95250</xdr:rowOff>
    </xdr:to>
    <xdr:sp macro="" textlink="">
      <xdr:nvSpPr>
        <xdr:cNvPr id="6" name="Rectangle 5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428621</xdr:colOff>
      <xdr:row>18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596900</xdr:colOff>
      <xdr:row>1</xdr:row>
      <xdr:rowOff>6350</xdr:rowOff>
    </xdr:from>
    <xdr:to>
      <xdr:col>7</xdr:col>
      <xdr:colOff>596900</xdr:colOff>
      <xdr:row>1</xdr:row>
      <xdr:rowOff>165100</xdr:rowOff>
    </xdr:to>
    <xdr:cxnSp macro="">
      <xdr:nvCxnSpPr>
        <xdr:cNvPr id="2" name="Straight Arrow Connector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CxnSpPr/>
      </xdr:nvCxnSpPr>
      <xdr:spPr>
        <a:xfrm flipH="1">
          <a:off x="6540500" y="190500"/>
          <a:ext cx="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12700</xdr:colOff>
      <xdr:row>0</xdr:row>
      <xdr:rowOff>127000</xdr:rowOff>
    </xdr:from>
    <xdr:to>
      <xdr:col>7</xdr:col>
      <xdr:colOff>82550</xdr:colOff>
      <xdr:row>2</xdr:row>
      <xdr:rowOff>171450</xdr:rowOff>
    </xdr:to>
    <xdr:cxnSp macro="">
      <xdr:nvCxnSpPr>
        <xdr:cNvPr id="3" name="Straight Arrow Connector 2">
          <a:extLst>
            <a:ext uri="{FF2B5EF4-FFF2-40B4-BE49-F238E27FC236}">
              <a16:creationId xmlns="" xmlns:a16="http://schemas.microsoft.com/office/drawing/2014/main" id="{00000000-0008-0000-0900-000003000000}"/>
            </a:ext>
          </a:extLst>
        </xdr:cNvPr>
        <xdr:cNvCxnSpPr/>
      </xdr:nvCxnSpPr>
      <xdr:spPr>
        <a:xfrm flipH="1">
          <a:off x="2552700" y="127000"/>
          <a:ext cx="3473450" cy="4127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647700</xdr:colOff>
      <xdr:row>4</xdr:row>
      <xdr:rowOff>171450</xdr:rowOff>
    </xdr:from>
    <xdr:to>
      <xdr:col>1</xdr:col>
      <xdr:colOff>330200</xdr:colOff>
      <xdr:row>7</xdr:row>
      <xdr:rowOff>31750</xdr:rowOff>
    </xdr:to>
    <xdr:cxnSp macro="">
      <xdr:nvCxnSpPr>
        <xdr:cNvPr id="4" name="Straight Arrow Connector 3">
          <a:extLst>
            <a:ext uri="{FF2B5EF4-FFF2-40B4-BE49-F238E27FC236}">
              <a16:creationId xmlns="" xmlns:a16="http://schemas.microsoft.com/office/drawing/2014/main" id="{00000000-0008-0000-0900-000004000000}"/>
            </a:ext>
          </a:extLst>
        </xdr:cNvPr>
        <xdr:cNvCxnSpPr/>
      </xdr:nvCxnSpPr>
      <xdr:spPr>
        <a:xfrm flipH="1">
          <a:off x="647700" y="908050"/>
          <a:ext cx="654050" cy="596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463550</xdr:colOff>
      <xdr:row>5</xdr:row>
      <xdr:rowOff>6350</xdr:rowOff>
    </xdr:from>
    <xdr:to>
      <xdr:col>1</xdr:col>
      <xdr:colOff>463550</xdr:colOff>
      <xdr:row>7</xdr:row>
      <xdr:rowOff>107950</xdr:rowOff>
    </xdr:to>
    <xdr:cxnSp macro="">
      <xdr:nvCxnSpPr>
        <xdr:cNvPr id="5" name="Straight Arrow Connector 4">
          <a:extLst>
            <a:ext uri="{FF2B5EF4-FFF2-40B4-BE49-F238E27FC236}">
              <a16:creationId xmlns="" xmlns:a16="http://schemas.microsoft.com/office/drawing/2014/main" id="{00000000-0008-0000-0900-000005000000}"/>
            </a:ext>
          </a:extLst>
        </xdr:cNvPr>
        <xdr:cNvCxnSpPr/>
      </xdr:nvCxnSpPr>
      <xdr:spPr>
        <a:xfrm flipH="1">
          <a:off x="1435100" y="927100"/>
          <a:ext cx="0" cy="654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635000</xdr:colOff>
      <xdr:row>5</xdr:row>
      <xdr:rowOff>0</xdr:rowOff>
    </xdr:from>
    <xdr:to>
      <xdr:col>2</xdr:col>
      <xdr:colOff>438150</xdr:colOff>
      <xdr:row>7</xdr:row>
      <xdr:rowOff>6350</xdr:rowOff>
    </xdr:to>
    <xdr:cxnSp macro="">
      <xdr:nvCxnSpPr>
        <xdr:cNvPr id="6" name="Straight Arrow Connector 5">
          <a:extLst>
            <a:ext uri="{FF2B5EF4-FFF2-40B4-BE49-F238E27FC236}">
              <a16:creationId xmlns="" xmlns:a16="http://schemas.microsoft.com/office/drawing/2014/main" id="{00000000-0008-0000-0900-000006000000}"/>
            </a:ext>
          </a:extLst>
        </xdr:cNvPr>
        <xdr:cNvCxnSpPr/>
      </xdr:nvCxnSpPr>
      <xdr:spPr>
        <a:xfrm>
          <a:off x="1606550" y="920750"/>
          <a:ext cx="1371600" cy="5588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283629</xdr:colOff>
      <xdr:row>12</xdr:row>
      <xdr:rowOff>285750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374650</xdr:colOff>
      <xdr:row>3</xdr:row>
      <xdr:rowOff>12700</xdr:rowOff>
    </xdr:from>
    <xdr:to>
      <xdr:col>5</xdr:col>
      <xdr:colOff>920750</xdr:colOff>
      <xdr:row>5</xdr:row>
      <xdr:rowOff>171450</xdr:rowOff>
    </xdr:to>
    <xdr:cxnSp macro="">
      <xdr:nvCxnSpPr>
        <xdr:cNvPr id="2" name="Straight Arrow Connector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CxnSpPr/>
      </xdr:nvCxnSpPr>
      <xdr:spPr>
        <a:xfrm flipH="1">
          <a:off x="1593850" y="565150"/>
          <a:ext cx="4635500" cy="527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1054100</xdr:colOff>
      <xdr:row>3</xdr:row>
      <xdr:rowOff>12700</xdr:rowOff>
    </xdr:from>
    <xdr:to>
      <xdr:col>5</xdr:col>
      <xdr:colOff>1054100</xdr:colOff>
      <xdr:row>5</xdr:row>
      <xdr:rowOff>165100</xdr:rowOff>
    </xdr:to>
    <xdr:cxnSp macro="">
      <xdr:nvCxnSpPr>
        <xdr:cNvPr id="3" name="Straight Arrow Connector 2">
          <a:extLst>
            <a:ext uri="{FF2B5EF4-FFF2-40B4-BE49-F238E27FC236}">
              <a16:creationId xmlns="" xmlns:a16="http://schemas.microsoft.com/office/drawing/2014/main" id="{00000000-0008-0000-0A00-000003000000}"/>
            </a:ext>
          </a:extLst>
        </xdr:cNvPr>
        <xdr:cNvCxnSpPr/>
      </xdr:nvCxnSpPr>
      <xdr:spPr>
        <a:xfrm>
          <a:off x="6362700" y="565150"/>
          <a:ext cx="0" cy="520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1257300</xdr:colOff>
      <xdr:row>3</xdr:row>
      <xdr:rowOff>6350</xdr:rowOff>
    </xdr:from>
    <xdr:to>
      <xdr:col>9</xdr:col>
      <xdr:colOff>31750</xdr:colOff>
      <xdr:row>5</xdr:row>
      <xdr:rowOff>139700</xdr:rowOff>
    </xdr:to>
    <xdr:cxnSp macro="">
      <xdr:nvCxnSpPr>
        <xdr:cNvPr id="4" name="Straight Arrow Connector 3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CxnSpPr/>
      </xdr:nvCxnSpPr>
      <xdr:spPr>
        <a:xfrm>
          <a:off x="6565900" y="558800"/>
          <a:ext cx="2393950" cy="5016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1060450</xdr:colOff>
      <xdr:row>1</xdr:row>
      <xdr:rowOff>6350</xdr:rowOff>
    </xdr:from>
    <xdr:to>
      <xdr:col>5</xdr:col>
      <xdr:colOff>1060450</xdr:colOff>
      <xdr:row>2</xdr:row>
      <xdr:rowOff>12700</xdr:rowOff>
    </xdr:to>
    <xdr:cxnSp macro="">
      <xdr:nvCxnSpPr>
        <xdr:cNvPr id="5" name="Straight Arrow Connector 4">
          <a:extLst>
            <a:ext uri="{FF2B5EF4-FFF2-40B4-BE49-F238E27FC236}">
              <a16:creationId xmlns="" xmlns:a16="http://schemas.microsoft.com/office/drawing/2014/main" id="{00000000-0008-0000-0A00-000005000000}"/>
            </a:ext>
          </a:extLst>
        </xdr:cNvPr>
        <xdr:cNvCxnSpPr/>
      </xdr:nvCxnSpPr>
      <xdr:spPr>
        <a:xfrm>
          <a:off x="6369050" y="190500"/>
          <a:ext cx="0" cy="190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381000</xdr:colOff>
      <xdr:row>7</xdr:row>
      <xdr:rowOff>6350</xdr:rowOff>
    </xdr:from>
    <xdr:to>
      <xdr:col>2</xdr:col>
      <xdr:colOff>584200</xdr:colOff>
      <xdr:row>8</xdr:row>
      <xdr:rowOff>177800</xdr:rowOff>
    </xdr:to>
    <xdr:cxnSp macro="">
      <xdr:nvCxnSpPr>
        <xdr:cNvPr id="6" name="Straight Arrow Connector 5">
          <a:extLst>
            <a:ext uri="{FF2B5EF4-FFF2-40B4-BE49-F238E27FC236}">
              <a16:creationId xmlns="" xmlns:a16="http://schemas.microsoft.com/office/drawing/2014/main" id="{00000000-0008-0000-0A00-000006000000}"/>
            </a:ext>
          </a:extLst>
        </xdr:cNvPr>
        <xdr:cNvCxnSpPr/>
      </xdr:nvCxnSpPr>
      <xdr:spPr>
        <a:xfrm flipH="1">
          <a:off x="990600" y="1301750"/>
          <a:ext cx="812800" cy="3619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603250</xdr:colOff>
      <xdr:row>7</xdr:row>
      <xdr:rowOff>6350</xdr:rowOff>
    </xdr:from>
    <xdr:to>
      <xdr:col>4</xdr:col>
      <xdr:colOff>0</xdr:colOff>
      <xdr:row>8</xdr:row>
      <xdr:rowOff>158750</xdr:rowOff>
    </xdr:to>
    <xdr:cxnSp macro="">
      <xdr:nvCxnSpPr>
        <xdr:cNvPr id="7" name="Straight Arrow Connector 6">
          <a:extLst>
            <a:ext uri="{FF2B5EF4-FFF2-40B4-BE49-F238E27FC236}">
              <a16:creationId xmlns="" xmlns:a16="http://schemas.microsoft.com/office/drawing/2014/main" id="{00000000-0008-0000-0A00-000007000000}"/>
            </a:ext>
          </a:extLst>
        </xdr:cNvPr>
        <xdr:cNvCxnSpPr/>
      </xdr:nvCxnSpPr>
      <xdr:spPr>
        <a:xfrm>
          <a:off x="1822450" y="1301750"/>
          <a:ext cx="685800" cy="342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16</xdr:row>
      <xdr:rowOff>171450</xdr:rowOff>
    </xdr:from>
    <xdr:to>
      <xdr:col>4</xdr:col>
      <xdr:colOff>0</xdr:colOff>
      <xdr:row>20</xdr:row>
      <xdr:rowOff>12700</xdr:rowOff>
    </xdr:to>
    <xdr:sp macro="" textlink="">
      <xdr:nvSpPr>
        <xdr:cNvPr id="8" name="Isosceles Triangle 7">
          <a:extLst>
            <a:ext uri="{FF2B5EF4-FFF2-40B4-BE49-F238E27FC236}">
              <a16:creationId xmlns="" xmlns:a16="http://schemas.microsoft.com/office/drawing/2014/main" id="{00000000-0008-0000-0A00-000008000000}"/>
            </a:ext>
          </a:extLst>
        </xdr:cNvPr>
        <xdr:cNvSpPr/>
      </xdr:nvSpPr>
      <xdr:spPr>
        <a:xfrm>
          <a:off x="1898650" y="3130550"/>
          <a:ext cx="609600" cy="577850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425450</xdr:colOff>
      <xdr:row>7</xdr:row>
      <xdr:rowOff>12700</xdr:rowOff>
    </xdr:from>
    <xdr:to>
      <xdr:col>5</xdr:col>
      <xdr:colOff>1098550</xdr:colOff>
      <xdr:row>10</xdr:row>
      <xdr:rowOff>165100</xdr:rowOff>
    </xdr:to>
    <xdr:cxnSp macro="">
      <xdr:nvCxnSpPr>
        <xdr:cNvPr id="9" name="Straight Arrow Connector 8">
          <a:extLst>
            <a:ext uri="{FF2B5EF4-FFF2-40B4-BE49-F238E27FC236}">
              <a16:creationId xmlns="" xmlns:a16="http://schemas.microsoft.com/office/drawing/2014/main" id="{00000000-0008-0000-0A00-000009000000}"/>
            </a:ext>
          </a:extLst>
        </xdr:cNvPr>
        <xdr:cNvCxnSpPr/>
      </xdr:nvCxnSpPr>
      <xdr:spPr>
        <a:xfrm flipH="1">
          <a:off x="5734050" y="1308100"/>
          <a:ext cx="673100" cy="711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1181100</xdr:colOff>
      <xdr:row>7</xdr:row>
      <xdr:rowOff>12700</xdr:rowOff>
    </xdr:from>
    <xdr:to>
      <xdr:col>6</xdr:col>
      <xdr:colOff>330200</xdr:colOff>
      <xdr:row>10</xdr:row>
      <xdr:rowOff>165100</xdr:rowOff>
    </xdr:to>
    <xdr:cxnSp macro="">
      <xdr:nvCxnSpPr>
        <xdr:cNvPr id="10" name="Straight Arrow Connector 9">
          <a:extLst>
            <a:ext uri="{FF2B5EF4-FFF2-40B4-BE49-F238E27FC236}">
              <a16:creationId xmlns="" xmlns:a16="http://schemas.microsoft.com/office/drawing/2014/main" id="{00000000-0008-0000-0A00-00000A000000}"/>
            </a:ext>
          </a:extLst>
        </xdr:cNvPr>
        <xdr:cNvCxnSpPr/>
      </xdr:nvCxnSpPr>
      <xdr:spPr>
        <a:xfrm>
          <a:off x="6489700" y="1308100"/>
          <a:ext cx="939800" cy="711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1435100</xdr:colOff>
      <xdr:row>7</xdr:row>
      <xdr:rowOff>0</xdr:rowOff>
    </xdr:from>
    <xdr:to>
      <xdr:col>8</xdr:col>
      <xdr:colOff>177800</xdr:colOff>
      <xdr:row>10</xdr:row>
      <xdr:rowOff>171450</xdr:rowOff>
    </xdr:to>
    <xdr:cxnSp macro="">
      <xdr:nvCxnSpPr>
        <xdr:cNvPr id="11" name="Straight Arrow Connector 10">
          <a:extLst>
            <a:ext uri="{FF2B5EF4-FFF2-40B4-BE49-F238E27FC236}">
              <a16:creationId xmlns="" xmlns:a16="http://schemas.microsoft.com/office/drawing/2014/main" id="{00000000-0008-0000-0A00-00000B000000}"/>
            </a:ext>
          </a:extLst>
        </xdr:cNvPr>
        <xdr:cNvCxnSpPr/>
      </xdr:nvCxnSpPr>
      <xdr:spPr>
        <a:xfrm>
          <a:off x="6743700" y="1295400"/>
          <a:ext cx="1752600" cy="7302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771521</xdr:colOff>
      <xdr:row>19</xdr:row>
      <xdr:rowOff>76200</xdr:rowOff>
    </xdr:to>
    <xdr:sp macro="" textlink="">
      <xdr:nvSpPr>
        <xdr:cNvPr id="12" name="Rectangle 1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628650</xdr:colOff>
      <xdr:row>1</xdr:row>
      <xdr:rowOff>6350</xdr:rowOff>
    </xdr:from>
    <xdr:to>
      <xdr:col>10</xdr:col>
      <xdr:colOff>292100</xdr:colOff>
      <xdr:row>2</xdr:row>
      <xdr:rowOff>165100</xdr:rowOff>
    </xdr:to>
    <xdr:cxnSp macro="">
      <xdr:nvCxnSpPr>
        <xdr:cNvPr id="2" name="Straight Arrow Connector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CxnSpPr/>
      </xdr:nvCxnSpPr>
      <xdr:spPr>
        <a:xfrm flipH="1">
          <a:off x="6000750" y="558800"/>
          <a:ext cx="1854200" cy="342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488950</xdr:colOff>
      <xdr:row>4</xdr:row>
      <xdr:rowOff>152400</xdr:rowOff>
    </xdr:from>
    <xdr:to>
      <xdr:col>8</xdr:col>
      <xdr:colOff>552450</xdr:colOff>
      <xdr:row>5</xdr:row>
      <xdr:rowOff>266700</xdr:rowOff>
    </xdr:to>
    <xdr:cxnSp macro="">
      <xdr:nvCxnSpPr>
        <xdr:cNvPr id="3" name="Straight Arrow Connector 2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CxnSpPr/>
      </xdr:nvCxnSpPr>
      <xdr:spPr>
        <a:xfrm flipH="1">
          <a:off x="4883150" y="1441450"/>
          <a:ext cx="1041400" cy="215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565150</xdr:colOff>
      <xdr:row>4</xdr:row>
      <xdr:rowOff>152400</xdr:rowOff>
    </xdr:from>
    <xdr:to>
      <xdr:col>9</xdr:col>
      <xdr:colOff>349250</xdr:colOff>
      <xdr:row>6</xdr:row>
      <xdr:rowOff>19050</xdr:rowOff>
    </xdr:to>
    <xdr:cxnSp macro="">
      <xdr:nvCxnSpPr>
        <xdr:cNvPr id="4" name="Straight Arrow Connector 3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CxnSpPr/>
      </xdr:nvCxnSpPr>
      <xdr:spPr>
        <a:xfrm>
          <a:off x="5937250" y="1441450"/>
          <a:ext cx="857250" cy="2349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342900</xdr:colOff>
      <xdr:row>1</xdr:row>
      <xdr:rowOff>19050</xdr:rowOff>
    </xdr:from>
    <xdr:to>
      <xdr:col>11</xdr:col>
      <xdr:colOff>1016000</xdr:colOff>
      <xdr:row>2</xdr:row>
      <xdr:rowOff>158750</xdr:rowOff>
    </xdr:to>
    <xdr:cxnSp macro="">
      <xdr:nvCxnSpPr>
        <xdr:cNvPr id="5" name="Straight Arrow Connector 4">
          <a:extLst>
            <a:ext uri="{FF2B5EF4-FFF2-40B4-BE49-F238E27FC236}">
              <a16:creationId xmlns="" xmlns:a16="http://schemas.microsoft.com/office/drawing/2014/main" id="{00000000-0008-0000-0B00-000005000000}"/>
            </a:ext>
          </a:extLst>
        </xdr:cNvPr>
        <xdr:cNvCxnSpPr/>
      </xdr:nvCxnSpPr>
      <xdr:spPr>
        <a:xfrm>
          <a:off x="7905750" y="571500"/>
          <a:ext cx="1282700" cy="3238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50800</xdr:colOff>
      <xdr:row>11</xdr:row>
      <xdr:rowOff>25400</xdr:rowOff>
    </xdr:from>
    <xdr:to>
      <xdr:col>8</xdr:col>
      <xdr:colOff>50800</xdr:colOff>
      <xdr:row>12</xdr:row>
      <xdr:rowOff>114300</xdr:rowOff>
    </xdr:to>
    <xdr:cxnSp macro="">
      <xdr:nvCxnSpPr>
        <xdr:cNvPr id="6" name="Straight Arrow Connector 5">
          <a:extLst>
            <a:ext uri="{FF2B5EF4-FFF2-40B4-BE49-F238E27FC236}">
              <a16:creationId xmlns="" xmlns:a16="http://schemas.microsoft.com/office/drawing/2014/main" id="{00000000-0008-0000-0B00-000006000000}"/>
            </a:ext>
          </a:extLst>
        </xdr:cNvPr>
        <xdr:cNvCxnSpPr/>
      </xdr:nvCxnSpPr>
      <xdr:spPr>
        <a:xfrm flipV="1">
          <a:off x="5422900" y="3708400"/>
          <a:ext cx="0" cy="273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311150</xdr:colOff>
      <xdr:row>11</xdr:row>
      <xdr:rowOff>25400</xdr:rowOff>
    </xdr:from>
    <xdr:to>
      <xdr:col>8</xdr:col>
      <xdr:colOff>311150</xdr:colOff>
      <xdr:row>12</xdr:row>
      <xdr:rowOff>114300</xdr:rowOff>
    </xdr:to>
    <xdr:cxnSp macro="">
      <xdr:nvCxnSpPr>
        <xdr:cNvPr id="7" name="Straight Arrow Connector 6">
          <a:extLst>
            <a:ext uri="{FF2B5EF4-FFF2-40B4-BE49-F238E27FC236}">
              <a16:creationId xmlns="" xmlns:a16="http://schemas.microsoft.com/office/drawing/2014/main" id="{00000000-0008-0000-0B00-000007000000}"/>
            </a:ext>
          </a:extLst>
        </xdr:cNvPr>
        <xdr:cNvCxnSpPr/>
      </xdr:nvCxnSpPr>
      <xdr:spPr>
        <a:xfrm flipV="1">
          <a:off x="5683250" y="3708400"/>
          <a:ext cx="0" cy="273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104775</xdr:colOff>
      <xdr:row>10</xdr:row>
      <xdr:rowOff>41275</xdr:rowOff>
    </xdr:from>
    <xdr:to>
      <xdr:col>8</xdr:col>
      <xdr:colOff>346075</xdr:colOff>
      <xdr:row>10</xdr:row>
      <xdr:rowOff>174625</xdr:rowOff>
    </xdr:to>
    <xdr:sp macro="" textlink="">
      <xdr:nvSpPr>
        <xdr:cNvPr id="8" name="Right Brace 7">
          <a:extLst>
            <a:ext uri="{FF2B5EF4-FFF2-40B4-BE49-F238E27FC236}">
              <a16:creationId xmlns="" xmlns:a16="http://schemas.microsoft.com/office/drawing/2014/main" id="{00000000-0008-0000-0B00-000008000000}"/>
            </a:ext>
          </a:extLst>
        </xdr:cNvPr>
        <xdr:cNvSpPr/>
      </xdr:nvSpPr>
      <xdr:spPr>
        <a:xfrm rot="5400000">
          <a:off x="5530850" y="3486150"/>
          <a:ext cx="133350" cy="2413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730250</xdr:colOff>
      <xdr:row>10</xdr:row>
      <xdr:rowOff>25400</xdr:rowOff>
    </xdr:from>
    <xdr:to>
      <xdr:col>7</xdr:col>
      <xdr:colOff>730250</xdr:colOff>
      <xdr:row>11</xdr:row>
      <xdr:rowOff>114300</xdr:rowOff>
    </xdr:to>
    <xdr:cxnSp macro="">
      <xdr:nvCxnSpPr>
        <xdr:cNvPr id="9" name="Straight Arrow Connector 8">
          <a:extLst>
            <a:ext uri="{FF2B5EF4-FFF2-40B4-BE49-F238E27FC236}">
              <a16:creationId xmlns="" xmlns:a16="http://schemas.microsoft.com/office/drawing/2014/main" id="{00000000-0008-0000-0B00-000009000000}"/>
            </a:ext>
          </a:extLst>
        </xdr:cNvPr>
        <xdr:cNvCxnSpPr/>
      </xdr:nvCxnSpPr>
      <xdr:spPr>
        <a:xfrm flipV="1">
          <a:off x="5124450" y="3524250"/>
          <a:ext cx="0" cy="273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615950</xdr:colOff>
      <xdr:row>10</xdr:row>
      <xdr:rowOff>38100</xdr:rowOff>
    </xdr:from>
    <xdr:to>
      <xdr:col>7</xdr:col>
      <xdr:colOff>615950</xdr:colOff>
      <xdr:row>11</xdr:row>
      <xdr:rowOff>101600</xdr:rowOff>
    </xdr:to>
    <xdr:cxnSp macro="">
      <xdr:nvCxnSpPr>
        <xdr:cNvPr id="10" name="Straight Arrow Connector 9">
          <a:extLst>
            <a:ext uri="{FF2B5EF4-FFF2-40B4-BE49-F238E27FC236}">
              <a16:creationId xmlns="" xmlns:a16="http://schemas.microsoft.com/office/drawing/2014/main" id="{00000000-0008-0000-0B00-00000A000000}"/>
            </a:ext>
          </a:extLst>
        </xdr:cNvPr>
        <xdr:cNvCxnSpPr/>
      </xdr:nvCxnSpPr>
      <xdr:spPr>
        <a:xfrm>
          <a:off x="5010150" y="3536950"/>
          <a:ext cx="0" cy="24765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603250</xdr:colOff>
      <xdr:row>10</xdr:row>
      <xdr:rowOff>31750</xdr:rowOff>
    </xdr:from>
    <xdr:to>
      <xdr:col>8</xdr:col>
      <xdr:colOff>603250</xdr:colOff>
      <xdr:row>11</xdr:row>
      <xdr:rowOff>95250</xdr:rowOff>
    </xdr:to>
    <xdr:cxnSp macro="">
      <xdr:nvCxnSpPr>
        <xdr:cNvPr id="11" name="Straight Arrow Connector 10">
          <a:extLst>
            <a:ext uri="{FF2B5EF4-FFF2-40B4-BE49-F238E27FC236}">
              <a16:creationId xmlns="" xmlns:a16="http://schemas.microsoft.com/office/drawing/2014/main" id="{00000000-0008-0000-0B00-00000B000000}"/>
            </a:ext>
          </a:extLst>
        </xdr:cNvPr>
        <xdr:cNvCxnSpPr/>
      </xdr:nvCxnSpPr>
      <xdr:spPr>
        <a:xfrm>
          <a:off x="5975350" y="3530600"/>
          <a:ext cx="0" cy="24765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525122</xdr:colOff>
      <xdr:row>10</xdr:row>
      <xdr:rowOff>87553</xdr:rowOff>
    </xdr:to>
    <xdr:sp macro="" textlink="">
      <xdr:nvSpPr>
        <xdr:cNvPr id="12" name="Rectangle 1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Visio_2003-2010_Drawing11.vsd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9.emf"/><Relationship Id="rId4" Type="http://schemas.openxmlformats.org/officeDocument/2006/relationships/package" Target="../embeddings/Microsoft_Visio_Drawing11.vsdx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W26"/>
  <sheetViews>
    <sheetView tabSelected="1" workbookViewId="0">
      <selection activeCell="B21" sqref="B21"/>
    </sheetView>
  </sheetViews>
  <sheetFormatPr defaultRowHeight="15" x14ac:dyDescent="0.25"/>
  <cols>
    <col min="16" max="16" width="1.5703125" customWidth="1"/>
    <col min="23" max="23" width="11.140625" bestFit="1" customWidth="1"/>
  </cols>
  <sheetData>
    <row r="1" spans="2:23" x14ac:dyDescent="0.25">
      <c r="G1" t="s">
        <v>0</v>
      </c>
    </row>
    <row r="3" spans="2:23" x14ac:dyDescent="0.25">
      <c r="Q3" t="s">
        <v>1</v>
      </c>
    </row>
    <row r="4" spans="2:23" x14ac:dyDescent="0.25">
      <c r="C4" s="109" t="s">
        <v>2</v>
      </c>
      <c r="D4" s="109"/>
      <c r="M4" s="109" t="s">
        <v>3</v>
      </c>
      <c r="Q4" t="s">
        <v>4</v>
      </c>
    </row>
    <row r="5" spans="2:23" x14ac:dyDescent="0.25">
      <c r="C5" s="21" t="s">
        <v>5</v>
      </c>
      <c r="Q5" t="s">
        <v>6</v>
      </c>
    </row>
    <row r="6" spans="2:23" x14ac:dyDescent="0.25">
      <c r="B6">
        <v>1</v>
      </c>
      <c r="C6" t="s">
        <v>7</v>
      </c>
      <c r="M6" t="s">
        <v>8</v>
      </c>
    </row>
    <row r="7" spans="2:23" x14ac:dyDescent="0.25">
      <c r="B7">
        <v>2</v>
      </c>
      <c r="C7" t="s">
        <v>9</v>
      </c>
      <c r="M7" t="s">
        <v>10</v>
      </c>
    </row>
    <row r="8" spans="2:23" x14ac:dyDescent="0.25">
      <c r="B8">
        <v>3</v>
      </c>
      <c r="C8" t="s">
        <v>11</v>
      </c>
    </row>
    <row r="9" spans="2:23" x14ac:dyDescent="0.25">
      <c r="B9">
        <v>4</v>
      </c>
      <c r="C9" t="s">
        <v>12</v>
      </c>
    </row>
    <row r="10" spans="2:23" x14ac:dyDescent="0.25">
      <c r="B10">
        <v>5</v>
      </c>
      <c r="C10" t="s">
        <v>13</v>
      </c>
    </row>
    <row r="11" spans="2:23" x14ac:dyDescent="0.25">
      <c r="W11" t="s">
        <v>14</v>
      </c>
    </row>
    <row r="12" spans="2:23" x14ac:dyDescent="0.25">
      <c r="W12" t="s">
        <v>15</v>
      </c>
    </row>
    <row r="13" spans="2:23" x14ac:dyDescent="0.25">
      <c r="D13" s="109" t="s">
        <v>16</v>
      </c>
      <c r="P13" s="110" t="s">
        <v>17</v>
      </c>
      <c r="W13" s="5">
        <v>100</v>
      </c>
    </row>
    <row r="14" spans="2:23" x14ac:dyDescent="0.25">
      <c r="W14" s="5">
        <v>250</v>
      </c>
    </row>
    <row r="15" spans="2:23" x14ac:dyDescent="0.25">
      <c r="C15" t="s">
        <v>18</v>
      </c>
      <c r="W15" s="5">
        <v>2500</v>
      </c>
    </row>
    <row r="16" spans="2:23" x14ac:dyDescent="0.25">
      <c r="C16" t="s">
        <v>19</v>
      </c>
      <c r="M16" t="s">
        <v>20</v>
      </c>
      <c r="O16" t="s">
        <v>21</v>
      </c>
      <c r="R16" t="s">
        <v>22</v>
      </c>
      <c r="T16" t="s">
        <v>23</v>
      </c>
      <c r="W16" s="5">
        <v>5000</v>
      </c>
    </row>
    <row r="17" spans="3:23" x14ac:dyDescent="0.25">
      <c r="C17" t="s">
        <v>24</v>
      </c>
      <c r="W17" s="5">
        <v>10000</v>
      </c>
    </row>
    <row r="18" spans="3:23" x14ac:dyDescent="0.25">
      <c r="C18" t="s">
        <v>25</v>
      </c>
      <c r="N18" s="18" t="s">
        <v>26</v>
      </c>
      <c r="Q18" s="18" t="s">
        <v>27</v>
      </c>
      <c r="S18" t="s">
        <v>28</v>
      </c>
      <c r="W18" s="99">
        <v>25000</v>
      </c>
    </row>
    <row r="19" spans="3:23" x14ac:dyDescent="0.25">
      <c r="C19" t="s">
        <v>29</v>
      </c>
      <c r="N19" s="18"/>
      <c r="W19" s="5">
        <v>20</v>
      </c>
    </row>
    <row r="20" spans="3:23" x14ac:dyDescent="0.25">
      <c r="N20">
        <v>1</v>
      </c>
      <c r="O20" t="s">
        <v>30</v>
      </c>
      <c r="W20" s="5">
        <v>300</v>
      </c>
    </row>
    <row r="21" spans="3:23" x14ac:dyDescent="0.25">
      <c r="N21">
        <v>2</v>
      </c>
      <c r="O21" t="s">
        <v>31</v>
      </c>
      <c r="W21" s="5">
        <v>7500</v>
      </c>
    </row>
    <row r="22" spans="3:23" x14ac:dyDescent="0.25">
      <c r="N22">
        <v>3</v>
      </c>
      <c r="O22" t="s">
        <v>32</v>
      </c>
      <c r="W22" s="99">
        <v>50000</v>
      </c>
    </row>
    <row r="23" spans="3:23" x14ac:dyDescent="0.25">
      <c r="C23" t="s">
        <v>33</v>
      </c>
      <c r="N23">
        <v>4</v>
      </c>
      <c r="O23" t="s">
        <v>34</v>
      </c>
      <c r="W23" s="99">
        <v>100000</v>
      </c>
    </row>
    <row r="24" spans="3:23" x14ac:dyDescent="0.25">
      <c r="C24" s="21" t="s">
        <v>35</v>
      </c>
      <c r="N24">
        <v>5</v>
      </c>
      <c r="O24" t="s">
        <v>36</v>
      </c>
      <c r="W24" s="99">
        <v>500000</v>
      </c>
    </row>
    <row r="25" spans="3:23" x14ac:dyDescent="0.25">
      <c r="C25" s="21" t="s">
        <v>37</v>
      </c>
      <c r="N25">
        <v>6</v>
      </c>
      <c r="O25" t="s">
        <v>38</v>
      </c>
    </row>
    <row r="26" spans="3:23" x14ac:dyDescent="0.25">
      <c r="C26" t="s">
        <v>39</v>
      </c>
    </row>
  </sheetData>
  <pageMargins left="0.7" right="0.7" top="0.75" bottom="0.75" header="0.3" footer="0.3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29"/>
  <sheetViews>
    <sheetView zoomScale="90" zoomScaleNormal="90" workbookViewId="0">
      <selection activeCell="H22" sqref="H22"/>
    </sheetView>
  </sheetViews>
  <sheetFormatPr defaultRowHeight="15" x14ac:dyDescent="0.25"/>
  <cols>
    <col min="8" max="8" width="15.140625" bestFit="1" customWidth="1"/>
    <col min="10" max="10" width="13.42578125" bestFit="1" customWidth="1"/>
    <col min="12" max="12" width="10.85546875" customWidth="1"/>
    <col min="17" max="17" width="10.28515625" bestFit="1" customWidth="1"/>
    <col min="20" max="20" width="11.140625" style="5" bestFit="1" customWidth="1"/>
  </cols>
  <sheetData>
    <row r="1" spans="1:31" x14ac:dyDescent="0.25">
      <c r="H1" t="s">
        <v>40</v>
      </c>
      <c r="I1" t="s">
        <v>41</v>
      </c>
      <c r="J1" t="s">
        <v>42</v>
      </c>
      <c r="K1" t="s">
        <v>43</v>
      </c>
      <c r="L1" t="s">
        <v>44</v>
      </c>
    </row>
    <row r="2" spans="1:31" x14ac:dyDescent="0.25">
      <c r="T2" s="5">
        <v>100</v>
      </c>
      <c r="Y2" s="30">
        <v>43469</v>
      </c>
      <c r="AD2" t="s">
        <v>45</v>
      </c>
    </row>
    <row r="3" spans="1:31" x14ac:dyDescent="0.25">
      <c r="T3" s="5">
        <v>250</v>
      </c>
      <c r="Y3" s="16"/>
      <c r="Z3" s="16"/>
      <c r="AA3" s="16"/>
      <c r="AB3" s="96"/>
      <c r="AC3" s="96"/>
      <c r="AD3" s="96"/>
    </row>
    <row r="4" spans="1:31" x14ac:dyDescent="0.25">
      <c r="D4" t="s">
        <v>46</v>
      </c>
      <c r="J4" t="s">
        <v>47</v>
      </c>
      <c r="T4" s="5">
        <v>2500</v>
      </c>
      <c r="Y4" s="111" t="s">
        <v>48</v>
      </c>
      <c r="Z4" s="111"/>
      <c r="AA4" s="111"/>
      <c r="AB4" t="s">
        <v>49</v>
      </c>
    </row>
    <row r="5" spans="1:31" x14ac:dyDescent="0.25">
      <c r="E5" s="97" t="s">
        <v>50</v>
      </c>
      <c r="J5" s="97" t="s">
        <v>51</v>
      </c>
      <c r="T5" s="5">
        <v>5000</v>
      </c>
      <c r="AB5" s="21" t="s">
        <v>52</v>
      </c>
      <c r="AE5" s="21" t="s">
        <v>53</v>
      </c>
    </row>
    <row r="6" spans="1:31" x14ac:dyDescent="0.25">
      <c r="C6" t="s">
        <v>54</v>
      </c>
      <c r="D6" t="s">
        <v>55</v>
      </c>
      <c r="E6" s="97"/>
      <c r="J6" s="97"/>
      <c r="T6" s="5">
        <v>10000</v>
      </c>
      <c r="AE6" t="s">
        <v>56</v>
      </c>
    </row>
    <row r="7" spans="1:31" x14ac:dyDescent="0.25">
      <c r="E7" s="97"/>
      <c r="H7" t="s">
        <v>57</v>
      </c>
      <c r="M7" s="98" t="s">
        <v>58</v>
      </c>
      <c r="O7" t="s">
        <v>59</v>
      </c>
      <c r="T7" s="99">
        <v>25000</v>
      </c>
      <c r="AE7" t="s">
        <v>60</v>
      </c>
    </row>
    <row r="8" spans="1:31" x14ac:dyDescent="0.25">
      <c r="G8" t="s">
        <v>22</v>
      </c>
      <c r="H8" s="97" t="s">
        <v>61</v>
      </c>
      <c r="M8" s="97" t="s">
        <v>62</v>
      </c>
      <c r="T8" s="5">
        <v>20</v>
      </c>
    </row>
    <row r="9" spans="1:31" x14ac:dyDescent="0.25">
      <c r="D9" s="111" t="s">
        <v>63</v>
      </c>
      <c r="E9" s="111"/>
      <c r="F9" s="111"/>
      <c r="H9" t="s">
        <v>64</v>
      </c>
      <c r="T9" s="5">
        <v>300</v>
      </c>
    </row>
    <row r="10" spans="1:31" x14ac:dyDescent="0.25">
      <c r="G10" t="s">
        <v>20</v>
      </c>
      <c r="H10" s="3" t="s">
        <v>65</v>
      </c>
      <c r="T10" s="5">
        <v>7500</v>
      </c>
    </row>
    <row r="11" spans="1:31" x14ac:dyDescent="0.25">
      <c r="H11" s="3" t="s">
        <v>66</v>
      </c>
      <c r="L11" s="98" t="s">
        <v>67</v>
      </c>
      <c r="O11" t="s">
        <v>68</v>
      </c>
      <c r="T11" s="99">
        <v>50000</v>
      </c>
    </row>
    <row r="12" spans="1:31" x14ac:dyDescent="0.25">
      <c r="C12" t="s">
        <v>20</v>
      </c>
      <c r="D12" t="s">
        <v>69</v>
      </c>
      <c r="H12" s="3" t="s">
        <v>70</v>
      </c>
      <c r="L12" s="97" t="s">
        <v>71</v>
      </c>
      <c r="O12" s="97" t="s">
        <v>72</v>
      </c>
      <c r="T12" s="99">
        <v>100000</v>
      </c>
    </row>
    <row r="13" spans="1:31" x14ac:dyDescent="0.25">
      <c r="C13" t="s">
        <v>22</v>
      </c>
      <c r="D13" t="s">
        <v>73</v>
      </c>
      <c r="H13" s="3" t="s">
        <v>74</v>
      </c>
      <c r="K13">
        <v>1</v>
      </c>
      <c r="L13" s="3" t="s">
        <v>75</v>
      </c>
      <c r="O13" t="s">
        <v>76</v>
      </c>
      <c r="V13" t="s">
        <v>77</v>
      </c>
    </row>
    <row r="14" spans="1:31" x14ac:dyDescent="0.25">
      <c r="K14">
        <v>2</v>
      </c>
      <c r="L14" s="3" t="s">
        <v>78</v>
      </c>
      <c r="U14" t="s">
        <v>54</v>
      </c>
      <c r="V14" t="s">
        <v>79</v>
      </c>
    </row>
    <row r="15" spans="1:31" x14ac:dyDescent="0.25">
      <c r="K15">
        <v>3</v>
      </c>
      <c r="L15" s="3" t="s">
        <v>80</v>
      </c>
      <c r="R15" s="111" t="s">
        <v>81</v>
      </c>
      <c r="S15" s="111"/>
      <c r="U15">
        <v>1</v>
      </c>
      <c r="V15" t="s">
        <v>82</v>
      </c>
    </row>
    <row r="16" spans="1:31" x14ac:dyDescent="0.25">
      <c r="A16" s="21" t="s">
        <v>83</v>
      </c>
      <c r="B16" s="21"/>
      <c r="R16" t="s">
        <v>84</v>
      </c>
      <c r="S16" t="s">
        <v>85</v>
      </c>
      <c r="U16">
        <v>2</v>
      </c>
      <c r="V16" t="s">
        <v>86</v>
      </c>
    </row>
    <row r="17" spans="1:22" x14ac:dyDescent="0.25">
      <c r="A17" s="21">
        <v>1</v>
      </c>
      <c r="B17" s="21" t="s">
        <v>30</v>
      </c>
      <c r="J17">
        <v>1</v>
      </c>
      <c r="K17" t="s">
        <v>87</v>
      </c>
      <c r="L17" t="s">
        <v>88</v>
      </c>
      <c r="Q17" t="s">
        <v>89</v>
      </c>
      <c r="R17" s="100">
        <v>0.25</v>
      </c>
      <c r="S17" s="100">
        <v>0.3</v>
      </c>
      <c r="U17">
        <v>3</v>
      </c>
      <c r="V17" t="s">
        <v>90</v>
      </c>
    </row>
    <row r="18" spans="1:22" x14ac:dyDescent="0.25">
      <c r="A18" s="21">
        <v>2</v>
      </c>
      <c r="B18" s="21" t="s">
        <v>31</v>
      </c>
      <c r="J18">
        <v>2</v>
      </c>
      <c r="K18" t="s">
        <v>91</v>
      </c>
      <c r="Q18" t="s">
        <v>92</v>
      </c>
      <c r="R18">
        <v>30</v>
      </c>
      <c r="S18">
        <v>60</v>
      </c>
      <c r="U18">
        <v>4</v>
      </c>
      <c r="V18" t="s">
        <v>93</v>
      </c>
    </row>
    <row r="19" spans="1:22" x14ac:dyDescent="0.25">
      <c r="A19" s="21">
        <v>3</v>
      </c>
      <c r="B19" s="21" t="s">
        <v>32</v>
      </c>
      <c r="M19" s="91" t="s">
        <v>94</v>
      </c>
      <c r="N19" s="91" t="s">
        <v>95</v>
      </c>
      <c r="O19" s="101" t="s">
        <v>96</v>
      </c>
      <c r="P19" s="91" t="s">
        <v>97</v>
      </c>
      <c r="U19">
        <v>5</v>
      </c>
      <c r="V19" t="s">
        <v>98</v>
      </c>
    </row>
    <row r="20" spans="1:22" x14ac:dyDescent="0.25">
      <c r="A20" s="21">
        <v>4</v>
      </c>
      <c r="B20" s="21" t="s">
        <v>34</v>
      </c>
      <c r="D20" t="s">
        <v>99</v>
      </c>
      <c r="L20" t="s">
        <v>100</v>
      </c>
      <c r="M20" s="91" t="s">
        <v>101</v>
      </c>
      <c r="N20" s="91" t="s">
        <v>102</v>
      </c>
      <c r="O20" s="101" t="s">
        <v>103</v>
      </c>
      <c r="P20" s="91" t="s">
        <v>101</v>
      </c>
      <c r="U20">
        <v>6</v>
      </c>
      <c r="V20" t="s">
        <v>104</v>
      </c>
    </row>
    <row r="21" spans="1:22" x14ac:dyDescent="0.25">
      <c r="A21" s="21">
        <v>5</v>
      </c>
      <c r="B21" s="21" t="s">
        <v>36</v>
      </c>
      <c r="D21" t="s">
        <v>105</v>
      </c>
      <c r="U21">
        <v>7</v>
      </c>
      <c r="V21" t="s">
        <v>106</v>
      </c>
    </row>
    <row r="22" spans="1:22" x14ac:dyDescent="0.25">
      <c r="A22" s="21">
        <v>6</v>
      </c>
      <c r="B22" s="21" t="s">
        <v>38</v>
      </c>
      <c r="J22">
        <v>3</v>
      </c>
      <c r="K22" s="3" t="s">
        <v>107</v>
      </c>
      <c r="U22">
        <v>8</v>
      </c>
      <c r="V22" t="s">
        <v>108</v>
      </c>
    </row>
    <row r="23" spans="1:22" x14ac:dyDescent="0.25">
      <c r="N23" s="91">
        <v>2019</v>
      </c>
      <c r="O23" s="91">
        <v>2020</v>
      </c>
    </row>
    <row r="24" spans="1:22" x14ac:dyDescent="0.25">
      <c r="M24" t="s">
        <v>109</v>
      </c>
      <c r="N24" s="91" t="s">
        <v>110</v>
      </c>
      <c r="O24" s="91" t="s">
        <v>111</v>
      </c>
    </row>
    <row r="25" spans="1:22" x14ac:dyDescent="0.25">
      <c r="M25" t="s">
        <v>112</v>
      </c>
      <c r="N25" s="91" t="s">
        <v>113</v>
      </c>
      <c r="O25" s="101" t="s">
        <v>114</v>
      </c>
    </row>
    <row r="27" spans="1:22" x14ac:dyDescent="0.25">
      <c r="M27" t="s">
        <v>115</v>
      </c>
    </row>
    <row r="28" spans="1:22" x14ac:dyDescent="0.25">
      <c r="M28" t="s">
        <v>116</v>
      </c>
    </row>
    <row r="29" spans="1:22" x14ac:dyDescent="0.25">
      <c r="M29" t="s">
        <v>117</v>
      </c>
    </row>
  </sheetData>
  <mergeCells count="3">
    <mergeCell ref="Y4:AA4"/>
    <mergeCell ref="D9:F9"/>
    <mergeCell ref="R15:S1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Y48"/>
  <sheetViews>
    <sheetView workbookViewId="0">
      <selection activeCell="F21" sqref="F21"/>
    </sheetView>
  </sheetViews>
  <sheetFormatPr defaultRowHeight="15" x14ac:dyDescent="0.25"/>
  <cols>
    <col min="14" max="14" width="13" bestFit="1" customWidth="1"/>
  </cols>
  <sheetData>
    <row r="1" spans="5:25" x14ac:dyDescent="0.25">
      <c r="H1" s="21" t="s">
        <v>118</v>
      </c>
      <c r="O1" s="102"/>
      <c r="P1" t="s">
        <v>119</v>
      </c>
    </row>
    <row r="8" spans="5:25" x14ac:dyDescent="0.25">
      <c r="M8" t="s">
        <v>120</v>
      </c>
      <c r="N8" t="s">
        <v>121</v>
      </c>
    </row>
    <row r="9" spans="5:25" x14ac:dyDescent="0.25">
      <c r="M9" t="s">
        <v>122</v>
      </c>
      <c r="N9" t="s">
        <v>123</v>
      </c>
      <c r="U9" s="30">
        <v>43834</v>
      </c>
      <c r="W9" t="s">
        <v>124</v>
      </c>
    </row>
    <row r="10" spans="5:25" x14ac:dyDescent="0.25">
      <c r="M10" t="s">
        <v>125</v>
      </c>
      <c r="N10" t="s">
        <v>56</v>
      </c>
      <c r="O10" t="s">
        <v>126</v>
      </c>
      <c r="U10" s="103"/>
      <c r="V10" s="103"/>
      <c r="W10" s="103"/>
      <c r="X10" s="103"/>
      <c r="Y10" s="103"/>
    </row>
    <row r="11" spans="5:25" x14ac:dyDescent="0.25">
      <c r="E11" s="21" t="s">
        <v>33</v>
      </c>
      <c r="M11" t="s">
        <v>127</v>
      </c>
      <c r="N11">
        <v>10</v>
      </c>
      <c r="V11" t="s">
        <v>128</v>
      </c>
    </row>
    <row r="12" spans="5:25" x14ac:dyDescent="0.25">
      <c r="E12" s="21" t="s">
        <v>35</v>
      </c>
      <c r="V12" t="s">
        <v>129</v>
      </c>
    </row>
    <row r="13" spans="5:25" x14ac:dyDescent="0.25">
      <c r="E13" s="21" t="s">
        <v>37</v>
      </c>
    </row>
    <row r="14" spans="5:25" x14ac:dyDescent="0.25">
      <c r="E14" t="s">
        <v>130</v>
      </c>
      <c r="O14" s="112" t="s">
        <v>131</v>
      </c>
      <c r="P14" s="113"/>
    </row>
    <row r="15" spans="5:25" x14ac:dyDescent="0.25">
      <c r="O15" s="104"/>
      <c r="P15" s="105"/>
    </row>
    <row r="16" spans="5:25" x14ac:dyDescent="0.25">
      <c r="O16" s="104"/>
      <c r="P16" s="106" t="s">
        <v>132</v>
      </c>
    </row>
    <row r="17" spans="3:16" x14ac:dyDescent="0.25">
      <c r="O17" s="107"/>
      <c r="P17" s="108"/>
    </row>
    <row r="23" spans="3:16" x14ac:dyDescent="0.25">
      <c r="C23" s="21" t="s">
        <v>133</v>
      </c>
    </row>
    <row r="24" spans="3:16" x14ac:dyDescent="0.25">
      <c r="C24" t="s">
        <v>134</v>
      </c>
    </row>
    <row r="25" spans="3:16" x14ac:dyDescent="0.25">
      <c r="C25" t="s">
        <v>135</v>
      </c>
    </row>
    <row r="26" spans="3:16" x14ac:dyDescent="0.25">
      <c r="C26" t="s">
        <v>136</v>
      </c>
    </row>
    <row r="27" spans="3:16" x14ac:dyDescent="0.25">
      <c r="C27" t="s">
        <v>137</v>
      </c>
    </row>
    <row r="28" spans="3:16" x14ac:dyDescent="0.25">
      <c r="C28" t="s">
        <v>138</v>
      </c>
    </row>
    <row r="31" spans="3:16" x14ac:dyDescent="0.25">
      <c r="C31" s="21" t="s">
        <v>139</v>
      </c>
      <c r="E31" s="21" t="s">
        <v>140</v>
      </c>
    </row>
    <row r="32" spans="3:16" x14ac:dyDescent="0.25">
      <c r="C32" t="s">
        <v>141</v>
      </c>
      <c r="E32" t="s">
        <v>142</v>
      </c>
    </row>
    <row r="33" spans="2:5" x14ac:dyDescent="0.25">
      <c r="C33" t="s">
        <v>143</v>
      </c>
      <c r="E33" t="s">
        <v>144</v>
      </c>
    </row>
    <row r="34" spans="2:5" x14ac:dyDescent="0.25">
      <c r="C34" t="s">
        <v>145</v>
      </c>
      <c r="E34" t="s">
        <v>146</v>
      </c>
    </row>
    <row r="35" spans="2:5" x14ac:dyDescent="0.25">
      <c r="E35" t="s">
        <v>147</v>
      </c>
    </row>
    <row r="36" spans="2:5" x14ac:dyDescent="0.25">
      <c r="E36" t="s">
        <v>148</v>
      </c>
    </row>
    <row r="39" spans="2:5" x14ac:dyDescent="0.25">
      <c r="C39" s="21" t="s">
        <v>149</v>
      </c>
    </row>
    <row r="40" spans="2:5" x14ac:dyDescent="0.25">
      <c r="B40" s="20" t="s">
        <v>150</v>
      </c>
      <c r="C40" t="s">
        <v>151</v>
      </c>
    </row>
    <row r="41" spans="2:5" x14ac:dyDescent="0.25">
      <c r="B41" s="20" t="s">
        <v>152</v>
      </c>
      <c r="C41" t="s">
        <v>153</v>
      </c>
    </row>
    <row r="42" spans="2:5" x14ac:dyDescent="0.25">
      <c r="B42" s="20" t="s">
        <v>154</v>
      </c>
      <c r="C42" t="s">
        <v>155</v>
      </c>
    </row>
    <row r="43" spans="2:5" x14ac:dyDescent="0.25">
      <c r="B43" s="20"/>
    </row>
    <row r="44" spans="2:5" x14ac:dyDescent="0.25">
      <c r="B44" s="20"/>
    </row>
    <row r="45" spans="2:5" x14ac:dyDescent="0.25">
      <c r="B45" s="20"/>
    </row>
    <row r="46" spans="2:5" x14ac:dyDescent="0.25">
      <c r="B46" s="20"/>
    </row>
    <row r="47" spans="2:5" x14ac:dyDescent="0.25">
      <c r="B47" s="20"/>
    </row>
    <row r="48" spans="2:5" x14ac:dyDescent="0.25">
      <c r="B48" s="20"/>
    </row>
  </sheetData>
  <mergeCells count="1">
    <mergeCell ref="O14:P14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1" shapeId="10241" r:id="rId4">
          <objectPr defaultSize="0" autoPict="0" r:id="rId5">
            <anchor moveWithCells="1" sizeWithCells="1">
              <from>
                <xdr:col>13</xdr:col>
                <xdr:colOff>571500</xdr:colOff>
                <xdr:row>18</xdr:row>
                <xdr:rowOff>85725</xdr:rowOff>
              </from>
              <to>
                <xdr:col>22</xdr:col>
                <xdr:colOff>466725</xdr:colOff>
                <xdr:row>31</xdr:row>
                <xdr:rowOff>47625</xdr:rowOff>
              </to>
            </anchor>
          </objectPr>
        </oleObject>
      </mc:Choice>
      <mc:Fallback>
        <oleObject progId="Visio.Drawing.11" shapeId="10241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51"/>
  <sheetViews>
    <sheetView workbookViewId="0">
      <selection activeCell="B21" sqref="B21"/>
    </sheetView>
  </sheetViews>
  <sheetFormatPr defaultRowHeight="15" x14ac:dyDescent="0.25"/>
  <cols>
    <col min="1" max="1" width="23.42578125" customWidth="1"/>
    <col min="2" max="2" width="24.7109375" customWidth="1"/>
    <col min="8" max="8" width="10.7109375" bestFit="1" customWidth="1"/>
  </cols>
  <sheetData>
    <row r="1" spans="1:18" x14ac:dyDescent="0.25">
      <c r="H1" t="s">
        <v>156</v>
      </c>
    </row>
    <row r="4" spans="1:18" x14ac:dyDescent="0.25">
      <c r="B4" s="16" t="s">
        <v>43</v>
      </c>
      <c r="G4" s="16" t="s">
        <v>157</v>
      </c>
      <c r="Q4" s="16" t="s">
        <v>158</v>
      </c>
    </row>
    <row r="5" spans="1:18" x14ac:dyDescent="0.25">
      <c r="A5">
        <v>1</v>
      </c>
      <c r="B5" t="s">
        <v>159</v>
      </c>
      <c r="Q5" t="s">
        <v>160</v>
      </c>
    </row>
    <row r="6" spans="1:18" x14ac:dyDescent="0.25">
      <c r="A6">
        <v>2</v>
      </c>
      <c r="B6" t="s">
        <v>161</v>
      </c>
      <c r="F6">
        <v>1</v>
      </c>
      <c r="G6" t="s">
        <v>162</v>
      </c>
      <c r="Q6" s="21">
        <v>1</v>
      </c>
      <c r="R6" s="21" t="s">
        <v>30</v>
      </c>
    </row>
    <row r="7" spans="1:18" x14ac:dyDescent="0.25">
      <c r="A7">
        <v>3</v>
      </c>
      <c r="B7" t="s">
        <v>163</v>
      </c>
      <c r="F7">
        <v>2</v>
      </c>
      <c r="G7" t="s">
        <v>164</v>
      </c>
      <c r="Q7">
        <v>2</v>
      </c>
      <c r="R7" t="s">
        <v>31</v>
      </c>
    </row>
    <row r="8" spans="1:18" x14ac:dyDescent="0.25">
      <c r="B8" t="s">
        <v>15</v>
      </c>
      <c r="F8">
        <v>3</v>
      </c>
      <c r="G8" t="s">
        <v>165</v>
      </c>
      <c r="Q8">
        <v>3</v>
      </c>
      <c r="R8" t="s">
        <v>38</v>
      </c>
    </row>
    <row r="9" spans="1:18" x14ac:dyDescent="0.25">
      <c r="B9" s="5">
        <v>100</v>
      </c>
      <c r="F9">
        <v>4</v>
      </c>
      <c r="G9" t="s">
        <v>166</v>
      </c>
    </row>
    <row r="10" spans="1:18" x14ac:dyDescent="0.25">
      <c r="B10" s="5">
        <v>250</v>
      </c>
      <c r="F10">
        <v>5</v>
      </c>
      <c r="G10" t="s">
        <v>167</v>
      </c>
      <c r="H10" t="s">
        <v>168</v>
      </c>
      <c r="Q10" s="20" t="s">
        <v>169</v>
      </c>
      <c r="R10" t="s">
        <v>170</v>
      </c>
    </row>
    <row r="11" spans="1:18" x14ac:dyDescent="0.25">
      <c r="B11" s="5">
        <v>2500</v>
      </c>
      <c r="F11">
        <v>6</v>
      </c>
      <c r="G11" t="s">
        <v>171</v>
      </c>
      <c r="R11" t="s">
        <v>172</v>
      </c>
    </row>
    <row r="12" spans="1:18" x14ac:dyDescent="0.25">
      <c r="B12" s="5">
        <v>5000</v>
      </c>
      <c r="R12" t="s">
        <v>173</v>
      </c>
    </row>
    <row r="13" spans="1:18" x14ac:dyDescent="0.25">
      <c r="B13" s="5">
        <v>10000</v>
      </c>
      <c r="R13" t="s">
        <v>174</v>
      </c>
    </row>
    <row r="14" spans="1:18" x14ac:dyDescent="0.25">
      <c r="B14" s="99">
        <v>25000</v>
      </c>
      <c r="R14" t="s">
        <v>175</v>
      </c>
    </row>
    <row r="15" spans="1:18" x14ac:dyDescent="0.25">
      <c r="B15" s="5">
        <v>20</v>
      </c>
      <c r="R15" t="s">
        <v>176</v>
      </c>
    </row>
    <row r="16" spans="1:18" x14ac:dyDescent="0.25">
      <c r="B16" s="5">
        <v>300</v>
      </c>
    </row>
    <row r="17" spans="2:2" x14ac:dyDescent="0.25">
      <c r="B17" s="5">
        <v>7500</v>
      </c>
    </row>
    <row r="18" spans="2:2" x14ac:dyDescent="0.25">
      <c r="B18" s="99">
        <v>50000</v>
      </c>
    </row>
    <row r="19" spans="2:2" x14ac:dyDescent="0.25">
      <c r="B19" s="99">
        <v>100000</v>
      </c>
    </row>
    <row r="39" spans="1:21" x14ac:dyDescent="0.25">
      <c r="H39" t="s">
        <v>156</v>
      </c>
    </row>
    <row r="42" spans="1:21" x14ac:dyDescent="0.25">
      <c r="C42" t="s">
        <v>177</v>
      </c>
      <c r="O42" t="s">
        <v>178</v>
      </c>
    </row>
    <row r="43" spans="1:21" ht="30.6" customHeight="1" x14ac:dyDescent="0.25">
      <c r="A43" t="s">
        <v>179</v>
      </c>
      <c r="C43">
        <v>1</v>
      </c>
      <c r="D43" t="s">
        <v>180</v>
      </c>
      <c r="O43" s="91">
        <v>1</v>
      </c>
      <c r="P43" s="114" t="s">
        <v>181</v>
      </c>
      <c r="Q43" s="114"/>
      <c r="R43" s="114"/>
      <c r="S43" s="114"/>
      <c r="T43" s="114"/>
      <c r="U43" s="114"/>
    </row>
    <row r="44" spans="1:21" x14ac:dyDescent="0.25">
      <c r="A44" t="s">
        <v>182</v>
      </c>
      <c r="C44">
        <v>2</v>
      </c>
      <c r="D44" t="s">
        <v>183</v>
      </c>
      <c r="O44" s="91">
        <v>2</v>
      </c>
      <c r="P44" t="s">
        <v>184</v>
      </c>
    </row>
    <row r="45" spans="1:21" x14ac:dyDescent="0.25">
      <c r="A45" t="s">
        <v>185</v>
      </c>
      <c r="C45">
        <v>3</v>
      </c>
      <c r="D45" t="s">
        <v>186</v>
      </c>
      <c r="O45" t="s">
        <v>187</v>
      </c>
    </row>
    <row r="46" spans="1:21" x14ac:dyDescent="0.25">
      <c r="A46" t="s">
        <v>188</v>
      </c>
      <c r="C46">
        <v>4</v>
      </c>
      <c r="D46" t="s">
        <v>189</v>
      </c>
      <c r="P46" t="s">
        <v>190</v>
      </c>
    </row>
    <row r="47" spans="1:21" x14ac:dyDescent="0.25">
      <c r="P47" t="s">
        <v>191</v>
      </c>
    </row>
    <row r="48" spans="1:21" x14ac:dyDescent="0.25">
      <c r="A48" t="s">
        <v>192</v>
      </c>
      <c r="C48">
        <v>1</v>
      </c>
      <c r="D48" t="s">
        <v>180</v>
      </c>
      <c r="P48" t="s">
        <v>193</v>
      </c>
    </row>
    <row r="49" spans="1:16" x14ac:dyDescent="0.25">
      <c r="A49" t="s">
        <v>194</v>
      </c>
      <c r="C49">
        <v>2</v>
      </c>
      <c r="D49" t="s">
        <v>183</v>
      </c>
      <c r="P49" t="s">
        <v>195</v>
      </c>
    </row>
    <row r="50" spans="1:16" x14ac:dyDescent="0.25">
      <c r="A50" t="s">
        <v>196</v>
      </c>
      <c r="C50">
        <v>3</v>
      </c>
      <c r="D50" t="s">
        <v>186</v>
      </c>
      <c r="P50" t="s">
        <v>197</v>
      </c>
    </row>
    <row r="51" spans="1:16" x14ac:dyDescent="0.25">
      <c r="A51" t="s">
        <v>188</v>
      </c>
      <c r="C51">
        <v>4</v>
      </c>
      <c r="D51" t="s">
        <v>189</v>
      </c>
      <c r="P51" t="s">
        <v>198</v>
      </c>
    </row>
  </sheetData>
  <mergeCells count="1">
    <mergeCell ref="P43:U4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64:AC229"/>
  <sheetViews>
    <sheetView zoomScaleNormal="100" workbookViewId="0">
      <selection activeCell="A21" sqref="A21"/>
    </sheetView>
  </sheetViews>
  <sheetFormatPr defaultRowHeight="15" x14ac:dyDescent="0.25"/>
  <cols>
    <col min="2" max="2" width="11.140625" customWidth="1"/>
    <col min="4" max="4" width="12.5703125" bestFit="1" customWidth="1"/>
    <col min="5" max="5" width="8.7109375" customWidth="1"/>
    <col min="6" max="6" width="12.5703125" bestFit="1" customWidth="1"/>
    <col min="8" max="8" width="12.42578125" customWidth="1"/>
    <col min="15" max="15" width="12.28515625" bestFit="1" customWidth="1"/>
    <col min="23" max="23" width="9.85546875" bestFit="1" customWidth="1"/>
    <col min="29" max="29" width="11.140625" bestFit="1" customWidth="1"/>
  </cols>
  <sheetData>
    <row r="64" spans="2:8" x14ac:dyDescent="0.25">
      <c r="B64">
        <v>1</v>
      </c>
      <c r="C64" s="1" t="s">
        <v>199</v>
      </c>
      <c r="H64" t="s">
        <v>200</v>
      </c>
    </row>
    <row r="65" spans="2:8" x14ac:dyDescent="0.25">
      <c r="C65" t="s">
        <v>201</v>
      </c>
      <c r="H65" t="s">
        <v>202</v>
      </c>
    </row>
    <row r="66" spans="2:8" x14ac:dyDescent="0.25">
      <c r="C66" t="s">
        <v>203</v>
      </c>
      <c r="H66" t="s">
        <v>204</v>
      </c>
    </row>
    <row r="67" spans="2:8" x14ac:dyDescent="0.25">
      <c r="C67" t="s">
        <v>205</v>
      </c>
      <c r="H67" t="s">
        <v>206</v>
      </c>
    </row>
    <row r="68" spans="2:8" x14ac:dyDescent="0.25">
      <c r="C68" t="s">
        <v>207</v>
      </c>
      <c r="H68" t="s">
        <v>208</v>
      </c>
    </row>
    <row r="71" spans="2:8" x14ac:dyDescent="0.25">
      <c r="B71">
        <v>2</v>
      </c>
      <c r="C71" s="1" t="s">
        <v>209</v>
      </c>
    </row>
    <row r="72" spans="2:8" x14ac:dyDescent="0.25">
      <c r="C72" t="s">
        <v>210</v>
      </c>
    </row>
    <row r="73" spans="2:8" x14ac:dyDescent="0.25">
      <c r="C73" t="s">
        <v>211</v>
      </c>
    </row>
    <row r="74" spans="2:8" x14ac:dyDescent="0.25">
      <c r="C74" t="s">
        <v>212</v>
      </c>
    </row>
    <row r="77" spans="2:8" x14ac:dyDescent="0.25">
      <c r="B77">
        <v>3</v>
      </c>
      <c r="C77" s="1" t="s">
        <v>213</v>
      </c>
    </row>
    <row r="78" spans="2:8" x14ac:dyDescent="0.25">
      <c r="C78" t="s">
        <v>214</v>
      </c>
    </row>
    <row r="79" spans="2:8" x14ac:dyDescent="0.25">
      <c r="C79" t="s">
        <v>215</v>
      </c>
    </row>
    <row r="80" spans="2:8" x14ac:dyDescent="0.25">
      <c r="C80" t="s">
        <v>216</v>
      </c>
    </row>
    <row r="81" spans="2:29" x14ac:dyDescent="0.25">
      <c r="C81" s="2" t="s">
        <v>217</v>
      </c>
    </row>
    <row r="82" spans="2:29" x14ac:dyDescent="0.25">
      <c r="C82" s="3" t="s">
        <v>218</v>
      </c>
    </row>
    <row r="83" spans="2:29" x14ac:dyDescent="0.25">
      <c r="C83" s="3" t="s">
        <v>219</v>
      </c>
    </row>
    <row r="86" spans="2:29" x14ac:dyDescent="0.25">
      <c r="B86">
        <v>4</v>
      </c>
      <c r="C86" s="4" t="s">
        <v>220</v>
      </c>
    </row>
    <row r="88" spans="2:29" x14ac:dyDescent="0.25">
      <c r="J88" t="s">
        <v>221</v>
      </c>
      <c r="K88" t="s">
        <v>222</v>
      </c>
      <c r="Y88" t="s">
        <v>223</v>
      </c>
      <c r="AA88" t="s">
        <v>224</v>
      </c>
      <c r="AB88" t="s">
        <v>225</v>
      </c>
    </row>
    <row r="89" spans="2:29" x14ac:dyDescent="0.25">
      <c r="K89" t="s">
        <v>226</v>
      </c>
    </row>
    <row r="91" spans="2:29" x14ac:dyDescent="0.25">
      <c r="J91" t="s">
        <v>227</v>
      </c>
      <c r="K91" t="s">
        <v>228</v>
      </c>
      <c r="W91" t="s">
        <v>229</v>
      </c>
      <c r="X91" t="s">
        <v>230</v>
      </c>
    </row>
    <row r="92" spans="2:29" x14ac:dyDescent="0.25">
      <c r="K92" t="s">
        <v>231</v>
      </c>
      <c r="W92" t="s">
        <v>232</v>
      </c>
      <c r="X92" t="s">
        <v>233</v>
      </c>
      <c r="Y92" t="s">
        <v>234</v>
      </c>
      <c r="AA92" t="s">
        <v>233</v>
      </c>
      <c r="AB92" t="s">
        <v>235</v>
      </c>
      <c r="AC92" s="5">
        <f>50000000*5%/12*1</f>
        <v>208333.33333333334</v>
      </c>
    </row>
    <row r="93" spans="2:29" x14ac:dyDescent="0.25">
      <c r="K93" t="s">
        <v>236</v>
      </c>
      <c r="Q93" t="s">
        <v>237</v>
      </c>
      <c r="W93" t="s">
        <v>238</v>
      </c>
      <c r="X93" t="s">
        <v>239</v>
      </c>
      <c r="Y93" t="s">
        <v>240</v>
      </c>
      <c r="AA93" t="s">
        <v>239</v>
      </c>
      <c r="AB93" t="s">
        <v>241</v>
      </c>
      <c r="AC93" s="5">
        <f>55000000*5%/12*2</f>
        <v>458333.33333333331</v>
      </c>
    </row>
    <row r="94" spans="2:29" ht="15.75" thickBot="1" x14ac:dyDescent="0.3">
      <c r="K94" t="s">
        <v>242</v>
      </c>
      <c r="X94" s="6" t="s">
        <v>224</v>
      </c>
      <c r="AC94" s="7">
        <f>SUM(AC92:AC93)</f>
        <v>666666.66666666663</v>
      </c>
    </row>
    <row r="95" spans="2:29" ht="15.75" thickTop="1" x14ac:dyDescent="0.25">
      <c r="K95" t="s">
        <v>243</v>
      </c>
    </row>
    <row r="97" spans="1:12" x14ac:dyDescent="0.25">
      <c r="C97" s="1" t="s">
        <v>244</v>
      </c>
    </row>
    <row r="98" spans="1:12" x14ac:dyDescent="0.25">
      <c r="C98" t="s">
        <v>245</v>
      </c>
    </row>
    <row r="100" spans="1:12" x14ac:dyDescent="0.25">
      <c r="B100" t="s">
        <v>246</v>
      </c>
      <c r="C100" t="s">
        <v>247</v>
      </c>
      <c r="D100">
        <v>6400</v>
      </c>
    </row>
    <row r="101" spans="1:12" x14ac:dyDescent="0.25">
      <c r="C101" t="s">
        <v>248</v>
      </c>
      <c r="D101">
        <v>8</v>
      </c>
      <c r="L101">
        <v>4</v>
      </c>
    </row>
    <row r="102" spans="1:12" x14ac:dyDescent="0.25">
      <c r="C102" t="s">
        <v>249</v>
      </c>
      <c r="D102" s="8">
        <v>22500</v>
      </c>
      <c r="L102">
        <v>4</v>
      </c>
    </row>
    <row r="103" spans="1:12" x14ac:dyDescent="0.25">
      <c r="C103" t="s">
        <v>250</v>
      </c>
      <c r="D103">
        <v>160</v>
      </c>
      <c r="L103">
        <f>L101/L102</f>
        <v>1</v>
      </c>
    </row>
    <row r="104" spans="1:12" x14ac:dyDescent="0.25">
      <c r="F104" t="s">
        <v>251</v>
      </c>
      <c r="H104" t="s">
        <v>252</v>
      </c>
    </row>
    <row r="105" spans="1:12" x14ac:dyDescent="0.25">
      <c r="C105" t="s">
        <v>253</v>
      </c>
      <c r="D105" s="9">
        <f>SQRT((2*D100*D102)/D101)</f>
        <v>6000</v>
      </c>
      <c r="F105">
        <v>6005</v>
      </c>
      <c r="H105">
        <v>5995</v>
      </c>
    </row>
    <row r="107" spans="1:12" x14ac:dyDescent="0.25">
      <c r="A107" t="s">
        <v>254</v>
      </c>
      <c r="D107" s="10">
        <f>D109+D111+D113</f>
        <v>3648000</v>
      </c>
      <c r="E107" t="s">
        <v>255</v>
      </c>
      <c r="F107" s="11">
        <f>F109+F111+F113</f>
        <v>3648000.0166527894</v>
      </c>
      <c r="H107" s="11">
        <f>H109+H111+H113</f>
        <v>3648000.0166805671</v>
      </c>
    </row>
    <row r="109" spans="1:12" x14ac:dyDescent="0.25">
      <c r="A109" t="s">
        <v>256</v>
      </c>
      <c r="D109" s="12">
        <f>(D102/D105)*D100</f>
        <v>24000</v>
      </c>
      <c r="F109" s="13">
        <f>(D102/F105)*D100</f>
        <v>23980.016652789342</v>
      </c>
      <c r="H109">
        <f>(D102/H105)*D100</f>
        <v>24020.01668056714</v>
      </c>
    </row>
    <row r="111" spans="1:12" x14ac:dyDescent="0.25">
      <c r="A111" t="s">
        <v>257</v>
      </c>
      <c r="D111" s="12">
        <f>(D105/2)*D101</f>
        <v>24000</v>
      </c>
      <c r="F111">
        <f>(F105/2)*D101</f>
        <v>24020</v>
      </c>
      <c r="H111">
        <f>(H105/2)*D101</f>
        <v>23980</v>
      </c>
    </row>
    <row r="113" spans="1:12" x14ac:dyDescent="0.25">
      <c r="A113" t="s">
        <v>258</v>
      </c>
      <c r="D113" s="5">
        <f>D103*D102</f>
        <v>3600000</v>
      </c>
      <c r="F113" s="5">
        <f>D103*D102</f>
        <v>3600000</v>
      </c>
      <c r="H113" s="5">
        <f>D103*D102</f>
        <v>3600000</v>
      </c>
    </row>
    <row r="117" spans="1:12" x14ac:dyDescent="0.25">
      <c r="B117">
        <v>5</v>
      </c>
      <c r="C117" s="1" t="s">
        <v>259</v>
      </c>
    </row>
    <row r="119" spans="1:12" x14ac:dyDescent="0.25">
      <c r="C119" s="14" t="s">
        <v>260</v>
      </c>
    </row>
    <row r="120" spans="1:12" s="15" customFormat="1" ht="29.1" customHeight="1" x14ac:dyDescent="0.25">
      <c r="C120" s="114" t="s">
        <v>261</v>
      </c>
      <c r="D120" s="114"/>
      <c r="E120" s="114"/>
      <c r="F120" s="114"/>
      <c r="G120" s="114"/>
      <c r="H120" s="114"/>
      <c r="I120" s="114"/>
      <c r="J120" s="114"/>
      <c r="K120" s="114"/>
      <c r="L120" s="114"/>
    </row>
    <row r="122" spans="1:12" x14ac:dyDescent="0.25">
      <c r="C122" s="14" t="s">
        <v>262</v>
      </c>
    </row>
    <row r="123" spans="1:12" x14ac:dyDescent="0.25">
      <c r="C123" t="s">
        <v>263</v>
      </c>
    </row>
    <row r="125" spans="1:12" x14ac:dyDescent="0.25">
      <c r="C125" s="14" t="s">
        <v>264</v>
      </c>
    </row>
    <row r="126" spans="1:12" x14ac:dyDescent="0.25">
      <c r="C126" t="s">
        <v>265</v>
      </c>
    </row>
    <row r="128" spans="1:12" x14ac:dyDescent="0.25">
      <c r="B128" t="s">
        <v>246</v>
      </c>
      <c r="C128" s="14" t="s">
        <v>264</v>
      </c>
    </row>
    <row r="129" spans="2:12" x14ac:dyDescent="0.25">
      <c r="E129" s="16">
        <f>6300+6500-(180*11)</f>
        <v>10820</v>
      </c>
    </row>
    <row r="132" spans="2:12" x14ac:dyDescent="0.25">
      <c r="B132" s="1">
        <v>6</v>
      </c>
      <c r="C132" s="1" t="s">
        <v>266</v>
      </c>
    </row>
    <row r="134" spans="2:12" x14ac:dyDescent="0.25">
      <c r="B134">
        <v>6.1</v>
      </c>
      <c r="C134" t="s">
        <v>267</v>
      </c>
    </row>
    <row r="135" spans="2:12" x14ac:dyDescent="0.25">
      <c r="C135" t="s">
        <v>268</v>
      </c>
      <c r="I135" t="s">
        <v>269</v>
      </c>
      <c r="L135">
        <v>60</v>
      </c>
    </row>
    <row r="136" spans="2:12" x14ac:dyDescent="0.25">
      <c r="I136" t="s">
        <v>270</v>
      </c>
      <c r="L136">
        <v>30</v>
      </c>
    </row>
    <row r="137" spans="2:12" x14ac:dyDescent="0.25">
      <c r="I137" t="s">
        <v>271</v>
      </c>
      <c r="L137">
        <v>90</v>
      </c>
    </row>
    <row r="138" spans="2:12" x14ac:dyDescent="0.25">
      <c r="B138">
        <v>6.2</v>
      </c>
      <c r="C138" s="17" t="s">
        <v>272</v>
      </c>
    </row>
    <row r="139" spans="2:12" x14ac:dyDescent="0.25">
      <c r="C139" t="s">
        <v>273</v>
      </c>
    </row>
    <row r="140" spans="2:12" x14ac:dyDescent="0.25">
      <c r="C140" t="s">
        <v>274</v>
      </c>
    </row>
    <row r="142" spans="2:12" x14ac:dyDescent="0.25">
      <c r="B142">
        <v>6.4</v>
      </c>
      <c r="C142" s="17" t="s">
        <v>275</v>
      </c>
    </row>
    <row r="143" spans="2:12" x14ac:dyDescent="0.25">
      <c r="C143" t="s">
        <v>276</v>
      </c>
    </row>
    <row r="144" spans="2:12" x14ac:dyDescent="0.25">
      <c r="C144" t="s">
        <v>277</v>
      </c>
    </row>
    <row r="146" spans="2:5" x14ac:dyDescent="0.25">
      <c r="B146">
        <v>64.099999999999994</v>
      </c>
      <c r="C146" s="17" t="s">
        <v>278</v>
      </c>
    </row>
    <row r="147" spans="2:5" x14ac:dyDescent="0.25">
      <c r="C147" t="s">
        <v>279</v>
      </c>
    </row>
    <row r="148" spans="2:5" x14ac:dyDescent="0.25">
      <c r="C148" t="s">
        <v>280</v>
      </c>
      <c r="D148">
        <f>1.5*1000</f>
        <v>1500</v>
      </c>
      <c r="E148" t="s">
        <v>281</v>
      </c>
    </row>
    <row r="149" spans="2:5" x14ac:dyDescent="0.25">
      <c r="C149" t="s">
        <v>282</v>
      </c>
      <c r="D149">
        <v>200</v>
      </c>
      <c r="E149" t="s">
        <v>283</v>
      </c>
    </row>
    <row r="150" spans="2:5" x14ac:dyDescent="0.25">
      <c r="C150" t="s">
        <v>284</v>
      </c>
      <c r="D150">
        <v>200</v>
      </c>
      <c r="E150" t="s">
        <v>281</v>
      </c>
    </row>
    <row r="151" spans="2:5" x14ac:dyDescent="0.25">
      <c r="C151" t="s">
        <v>285</v>
      </c>
      <c r="D151">
        <v>50</v>
      </c>
      <c r="E151" t="s">
        <v>286</v>
      </c>
    </row>
    <row r="154" spans="2:5" x14ac:dyDescent="0.25">
      <c r="B154" s="1">
        <v>8</v>
      </c>
      <c r="C154" s="1" t="s">
        <v>287</v>
      </c>
    </row>
    <row r="172" spans="2:3" x14ac:dyDescent="0.25">
      <c r="B172">
        <v>9</v>
      </c>
      <c r="C172" t="s">
        <v>288</v>
      </c>
    </row>
    <row r="173" spans="2:3" x14ac:dyDescent="0.25">
      <c r="C173" s="14" t="s">
        <v>289</v>
      </c>
    </row>
    <row r="182" spans="2:17" x14ac:dyDescent="0.25">
      <c r="C182" s="17" t="s">
        <v>290</v>
      </c>
    </row>
    <row r="183" spans="2:17" x14ac:dyDescent="0.25">
      <c r="C183" t="s">
        <v>291</v>
      </c>
    </row>
    <row r="185" spans="2:17" x14ac:dyDescent="0.25">
      <c r="C185" s="17" t="s">
        <v>292</v>
      </c>
    </row>
    <row r="186" spans="2:17" x14ac:dyDescent="0.25">
      <c r="C186" t="s">
        <v>293</v>
      </c>
    </row>
    <row r="187" spans="2:17" x14ac:dyDescent="0.25">
      <c r="B187" t="s">
        <v>246</v>
      </c>
    </row>
    <row r="188" spans="2:17" x14ac:dyDescent="0.25">
      <c r="K188" t="s">
        <v>294</v>
      </c>
      <c r="L188" t="s">
        <v>295</v>
      </c>
      <c r="M188" s="111" t="s">
        <v>292</v>
      </c>
      <c r="N188" s="111"/>
      <c r="O188" s="18" t="s">
        <v>296</v>
      </c>
      <c r="P188" t="s">
        <v>297</v>
      </c>
      <c r="Q188" t="s">
        <v>298</v>
      </c>
    </row>
    <row r="189" spans="2:17" x14ac:dyDescent="0.25">
      <c r="K189" s="18" t="s">
        <v>299</v>
      </c>
      <c r="L189" s="16">
        <v>20</v>
      </c>
      <c r="M189" t="s">
        <v>300</v>
      </c>
      <c r="N189" s="16">
        <f>(30-0-7)</f>
        <v>23</v>
      </c>
      <c r="O189">
        <v>20</v>
      </c>
      <c r="P189">
        <v>200</v>
      </c>
      <c r="Q189">
        <f>O189*P189</f>
        <v>4000</v>
      </c>
    </row>
    <row r="190" spans="2:17" x14ac:dyDescent="0.25">
      <c r="K190" s="18" t="s">
        <v>301</v>
      </c>
      <c r="L190" s="16">
        <v>9</v>
      </c>
      <c r="M190" t="s">
        <v>302</v>
      </c>
      <c r="N190" s="16">
        <f>(12-2-2)</f>
        <v>8</v>
      </c>
      <c r="O190">
        <v>8</v>
      </c>
      <c r="P190">
        <v>150</v>
      </c>
      <c r="Q190">
        <f t="shared" ref="Q190:Q191" si="0">O190*P190</f>
        <v>1200</v>
      </c>
    </row>
    <row r="191" spans="2:17" x14ac:dyDescent="0.25">
      <c r="K191" s="18" t="s">
        <v>303</v>
      </c>
      <c r="L191" s="16">
        <v>12</v>
      </c>
      <c r="M191" t="s">
        <v>304</v>
      </c>
      <c r="N191" s="16">
        <f>(22-8-2)</f>
        <v>12</v>
      </c>
      <c r="O191">
        <v>12</v>
      </c>
      <c r="P191">
        <v>300</v>
      </c>
      <c r="Q191">
        <f t="shared" si="0"/>
        <v>3600</v>
      </c>
    </row>
    <row r="192" spans="2:17" ht="15.75" thickBot="1" x14ac:dyDescent="0.3">
      <c r="Q192" s="19">
        <f>SUM(Q189:Q191)</f>
        <v>8800</v>
      </c>
    </row>
    <row r="193" spans="3:3" ht="15.75" thickTop="1" x14ac:dyDescent="0.25"/>
    <row r="202" spans="3:3" x14ac:dyDescent="0.25">
      <c r="C202" t="s">
        <v>305</v>
      </c>
    </row>
    <row r="214" spans="3:7" x14ac:dyDescent="0.25">
      <c r="C214" s="1" t="s">
        <v>306</v>
      </c>
      <c r="G214" t="s">
        <v>307</v>
      </c>
    </row>
    <row r="215" spans="3:7" x14ac:dyDescent="0.25">
      <c r="C215" t="s">
        <v>308</v>
      </c>
      <c r="E215">
        <v>4</v>
      </c>
      <c r="G215" t="s">
        <v>309</v>
      </c>
    </row>
    <row r="216" spans="3:7" x14ac:dyDescent="0.25">
      <c r="C216" t="s">
        <v>310</v>
      </c>
      <c r="E216">
        <v>3</v>
      </c>
      <c r="G216" t="s">
        <v>311</v>
      </c>
    </row>
    <row r="217" spans="3:7" x14ac:dyDescent="0.25">
      <c r="C217" t="s">
        <v>312</v>
      </c>
      <c r="E217">
        <v>2</v>
      </c>
    </row>
    <row r="218" spans="3:7" x14ac:dyDescent="0.25">
      <c r="C218" t="s">
        <v>313</v>
      </c>
      <c r="E218">
        <v>5</v>
      </c>
    </row>
    <row r="219" spans="3:7" ht="15.75" thickBot="1" x14ac:dyDescent="0.3">
      <c r="E219" s="6">
        <f>SUM(E215:E218)</f>
        <v>14</v>
      </c>
    </row>
    <row r="220" spans="3:7" ht="15.75" thickTop="1" x14ac:dyDescent="0.25"/>
    <row r="221" spans="3:7" x14ac:dyDescent="0.25">
      <c r="C221" t="s">
        <v>314</v>
      </c>
    </row>
    <row r="227" spans="10:14" x14ac:dyDescent="0.25">
      <c r="J227" s="20" t="s">
        <v>301</v>
      </c>
      <c r="K227">
        <f>9*150</f>
        <v>1350</v>
      </c>
      <c r="L227" t="s">
        <v>295</v>
      </c>
    </row>
    <row r="228" spans="10:14" x14ac:dyDescent="0.25">
      <c r="K228">
        <v>1200</v>
      </c>
      <c r="L228" t="s">
        <v>292</v>
      </c>
    </row>
    <row r="229" spans="10:14" x14ac:dyDescent="0.25">
      <c r="K229">
        <f>K227-K228</f>
        <v>150</v>
      </c>
      <c r="L229" t="s">
        <v>315</v>
      </c>
      <c r="N229" t="s">
        <v>316</v>
      </c>
    </row>
  </sheetData>
  <mergeCells count="2">
    <mergeCell ref="C120:L120"/>
    <mergeCell ref="M188:N188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123825</xdr:rowOff>
              </from>
              <to>
                <xdr:col>12</xdr:col>
                <xdr:colOff>47625</xdr:colOff>
                <xdr:row>60</xdr:row>
                <xdr:rowOff>161925</xdr:rowOff>
              </to>
            </anchor>
          </objectPr>
        </oleObject>
      </mc:Choice>
      <mc:Fallback>
        <oleObject progId="Visio.Drawing.15" shapeId="1025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workbookViewId="0">
      <selection activeCell="C21" sqref="C21"/>
    </sheetView>
  </sheetViews>
  <sheetFormatPr defaultRowHeight="15" x14ac:dyDescent="0.25"/>
  <cols>
    <col min="1" max="1" width="10.7109375" customWidth="1"/>
    <col min="2" max="2" width="10.85546875" bestFit="1" customWidth="1"/>
    <col min="4" max="4" width="18.5703125" customWidth="1"/>
    <col min="11" max="11" width="18.28515625" bestFit="1" customWidth="1"/>
    <col min="12" max="12" width="16.28515625" customWidth="1"/>
    <col min="13" max="13" width="6.85546875" customWidth="1"/>
    <col min="15" max="15" width="18" bestFit="1" customWidth="1"/>
  </cols>
  <sheetData>
    <row r="1" spans="1:21" x14ac:dyDescent="0.25">
      <c r="F1" t="s">
        <v>317</v>
      </c>
      <c r="J1" t="s">
        <v>318</v>
      </c>
      <c r="S1" t="s">
        <v>319</v>
      </c>
      <c r="T1" t="s">
        <v>320</v>
      </c>
      <c r="U1" t="s">
        <v>321</v>
      </c>
    </row>
    <row r="2" spans="1:21" x14ac:dyDescent="0.25">
      <c r="Q2">
        <v>1</v>
      </c>
      <c r="R2" t="s">
        <v>322</v>
      </c>
      <c r="S2" t="s">
        <v>323</v>
      </c>
      <c r="T2" t="s">
        <v>323</v>
      </c>
    </row>
    <row r="3" spans="1:21" x14ac:dyDescent="0.25">
      <c r="Q3">
        <v>2</v>
      </c>
      <c r="R3" t="s">
        <v>324</v>
      </c>
      <c r="S3" t="s">
        <v>323</v>
      </c>
      <c r="T3" t="s">
        <v>323</v>
      </c>
    </row>
    <row r="4" spans="1:21" x14ac:dyDescent="0.25">
      <c r="A4" t="s">
        <v>325</v>
      </c>
      <c r="D4" t="s">
        <v>326</v>
      </c>
      <c r="I4" t="s">
        <v>327</v>
      </c>
      <c r="L4" t="s">
        <v>328</v>
      </c>
      <c r="Q4">
        <v>3</v>
      </c>
      <c r="R4" t="s">
        <v>329</v>
      </c>
      <c r="S4" t="s">
        <v>283</v>
      </c>
      <c r="T4" t="s">
        <v>323</v>
      </c>
    </row>
    <row r="5" spans="1:21" x14ac:dyDescent="0.25">
      <c r="I5" t="s">
        <v>330</v>
      </c>
      <c r="Q5">
        <v>4</v>
      </c>
      <c r="R5" t="s">
        <v>331</v>
      </c>
      <c r="S5" t="s">
        <v>323</v>
      </c>
      <c r="T5" t="s">
        <v>323</v>
      </c>
    </row>
    <row r="6" spans="1:21" x14ac:dyDescent="0.25">
      <c r="A6" s="16" t="s">
        <v>332</v>
      </c>
      <c r="C6" t="s">
        <v>333</v>
      </c>
      <c r="D6" t="s">
        <v>334</v>
      </c>
      <c r="I6" s="21" t="s">
        <v>335</v>
      </c>
      <c r="M6" s="18" t="s">
        <v>336</v>
      </c>
      <c r="Q6">
        <v>5</v>
      </c>
      <c r="R6" t="s">
        <v>337</v>
      </c>
      <c r="S6" t="s">
        <v>323</v>
      </c>
      <c r="T6" t="s">
        <v>323</v>
      </c>
    </row>
    <row r="7" spans="1:21" x14ac:dyDescent="0.25">
      <c r="A7" s="16" t="s">
        <v>338</v>
      </c>
      <c r="C7" t="s">
        <v>339</v>
      </c>
      <c r="D7" t="s">
        <v>340</v>
      </c>
      <c r="E7" t="s">
        <v>341</v>
      </c>
      <c r="L7" t="s">
        <v>342</v>
      </c>
      <c r="M7" s="9">
        <v>100</v>
      </c>
      <c r="Q7">
        <v>6</v>
      </c>
      <c r="R7" t="s">
        <v>343</v>
      </c>
      <c r="S7" t="s">
        <v>283</v>
      </c>
      <c r="T7" t="s">
        <v>323</v>
      </c>
    </row>
    <row r="8" spans="1:21" x14ac:dyDescent="0.25">
      <c r="A8" t="s">
        <v>344</v>
      </c>
      <c r="D8" t="s">
        <v>345</v>
      </c>
      <c r="I8" t="s">
        <v>346</v>
      </c>
      <c r="L8" t="s">
        <v>347</v>
      </c>
      <c r="M8">
        <v>50</v>
      </c>
      <c r="O8" s="20" t="s">
        <v>348</v>
      </c>
      <c r="P8" s="16" t="s">
        <v>349</v>
      </c>
    </row>
    <row r="9" spans="1:21" ht="15.75" thickBot="1" x14ac:dyDescent="0.3">
      <c r="A9" t="s">
        <v>350</v>
      </c>
      <c r="D9" t="s">
        <v>351</v>
      </c>
      <c r="I9" s="3" t="s">
        <v>352</v>
      </c>
      <c r="L9" t="s">
        <v>353</v>
      </c>
      <c r="M9" s="6">
        <v>150</v>
      </c>
      <c r="O9" s="18" t="s">
        <v>354</v>
      </c>
    </row>
    <row r="10" spans="1:21" ht="15.75" thickTop="1" x14ac:dyDescent="0.25">
      <c r="A10" t="s">
        <v>355</v>
      </c>
      <c r="I10" s="3" t="s">
        <v>356</v>
      </c>
      <c r="P10" s="18" t="s">
        <v>357</v>
      </c>
    </row>
    <row r="11" spans="1:21" x14ac:dyDescent="0.25">
      <c r="A11" t="s">
        <v>358</v>
      </c>
      <c r="D11" s="21" t="s">
        <v>359</v>
      </c>
      <c r="I11" s="3" t="s">
        <v>360</v>
      </c>
      <c r="L11" t="s">
        <v>361</v>
      </c>
      <c r="M11">
        <v>10</v>
      </c>
      <c r="N11" t="s">
        <v>362</v>
      </c>
    </row>
    <row r="12" spans="1:21" x14ac:dyDescent="0.25">
      <c r="A12" t="s">
        <v>363</v>
      </c>
      <c r="D12" s="21" t="s">
        <v>364</v>
      </c>
      <c r="I12" s="3" t="s">
        <v>365</v>
      </c>
      <c r="L12" t="s">
        <v>366</v>
      </c>
      <c r="M12">
        <v>20</v>
      </c>
      <c r="N12" t="s">
        <v>367</v>
      </c>
      <c r="O12" s="20" t="s">
        <v>368</v>
      </c>
      <c r="P12" s="16" t="s">
        <v>369</v>
      </c>
    </row>
    <row r="13" spans="1:21" x14ac:dyDescent="0.25">
      <c r="D13" t="s">
        <v>370</v>
      </c>
      <c r="I13" s="3" t="s">
        <v>371</v>
      </c>
      <c r="L13" t="s">
        <v>372</v>
      </c>
      <c r="M13" s="9">
        <v>120</v>
      </c>
      <c r="N13" t="s">
        <v>373</v>
      </c>
    </row>
    <row r="14" spans="1:21" ht="15.75" thickBot="1" x14ac:dyDescent="0.3">
      <c r="A14" t="s">
        <v>101</v>
      </c>
      <c r="D14" t="s">
        <v>374</v>
      </c>
      <c r="L14" t="s">
        <v>375</v>
      </c>
      <c r="M14" s="6">
        <v>150</v>
      </c>
    </row>
    <row r="15" spans="1:21" ht="15.75" thickTop="1" x14ac:dyDescent="0.25">
      <c r="A15" s="21" t="s">
        <v>376</v>
      </c>
      <c r="D15" t="s">
        <v>377</v>
      </c>
      <c r="E15" t="s">
        <v>378</v>
      </c>
    </row>
    <row r="16" spans="1:21" x14ac:dyDescent="0.25">
      <c r="A16" s="21" t="s">
        <v>364</v>
      </c>
      <c r="L16" s="21" t="s">
        <v>379</v>
      </c>
    </row>
    <row r="17" spans="1:13" x14ac:dyDescent="0.25">
      <c r="A17" t="s">
        <v>380</v>
      </c>
      <c r="L17" t="s">
        <v>381</v>
      </c>
    </row>
    <row r="18" spans="1:13" x14ac:dyDescent="0.25">
      <c r="A18" t="s">
        <v>382</v>
      </c>
      <c r="L18" s="21" t="s">
        <v>364</v>
      </c>
    </row>
    <row r="19" spans="1:13" x14ac:dyDescent="0.25">
      <c r="L19" s="16" t="s">
        <v>383</v>
      </c>
    </row>
    <row r="20" spans="1:13" x14ac:dyDescent="0.25">
      <c r="L20" t="s">
        <v>384</v>
      </c>
    </row>
    <row r="23" spans="1:13" x14ac:dyDescent="0.25">
      <c r="G23" t="s">
        <v>385</v>
      </c>
    </row>
    <row r="25" spans="1:13" x14ac:dyDescent="0.25">
      <c r="H25" t="s">
        <v>386</v>
      </c>
    </row>
    <row r="27" spans="1:13" x14ac:dyDescent="0.25">
      <c r="E27" t="s">
        <v>387</v>
      </c>
      <c r="H27" s="18" t="s">
        <v>388</v>
      </c>
      <c r="L27" s="3" t="s">
        <v>389</v>
      </c>
    </row>
    <row r="28" spans="1:13" x14ac:dyDescent="0.25">
      <c r="E28" t="s">
        <v>390</v>
      </c>
      <c r="F28" s="16" t="s">
        <v>391</v>
      </c>
      <c r="K28" s="16" t="s">
        <v>391</v>
      </c>
      <c r="L28" s="3" t="s">
        <v>392</v>
      </c>
    </row>
    <row r="29" spans="1:13" x14ac:dyDescent="0.25">
      <c r="F29" s="3" t="s">
        <v>393</v>
      </c>
      <c r="K29" t="s">
        <v>394</v>
      </c>
    </row>
    <row r="30" spans="1:13" ht="45" x14ac:dyDescent="0.25">
      <c r="B30" s="22" t="s">
        <v>395</v>
      </c>
      <c r="D30" s="23" t="s">
        <v>396</v>
      </c>
      <c r="F30" s="3" t="s">
        <v>397</v>
      </c>
      <c r="K30" s="22" t="s">
        <v>398</v>
      </c>
      <c r="L30" s="24" t="s">
        <v>399</v>
      </c>
      <c r="M30" s="25" t="s">
        <v>400</v>
      </c>
    </row>
    <row r="31" spans="1:13" x14ac:dyDescent="0.25">
      <c r="K31" t="s">
        <v>401</v>
      </c>
      <c r="L31" s="18" t="s">
        <v>402</v>
      </c>
    </row>
    <row r="32" spans="1:13" x14ac:dyDescent="0.25">
      <c r="K32" t="s">
        <v>403</v>
      </c>
      <c r="L32" s="3" t="s">
        <v>389</v>
      </c>
    </row>
    <row r="33" spans="1:14" x14ac:dyDescent="0.25">
      <c r="E33" t="s">
        <v>404</v>
      </c>
      <c r="F33" t="s">
        <v>405</v>
      </c>
      <c r="L33" s="3" t="s">
        <v>392</v>
      </c>
    </row>
    <row r="34" spans="1:14" x14ac:dyDescent="0.25">
      <c r="E34" t="s">
        <v>406</v>
      </c>
      <c r="F34" t="s">
        <v>407</v>
      </c>
      <c r="L34" s="3" t="s">
        <v>408</v>
      </c>
    </row>
    <row r="37" spans="1:14" x14ac:dyDescent="0.25">
      <c r="A37" s="16" t="s">
        <v>409</v>
      </c>
    </row>
    <row r="38" spans="1:14" x14ac:dyDescent="0.25">
      <c r="A38" t="s">
        <v>410</v>
      </c>
      <c r="J38" t="s">
        <v>411</v>
      </c>
      <c r="K38" t="s">
        <v>412</v>
      </c>
      <c r="M38" s="16">
        <v>3000</v>
      </c>
      <c r="N38" t="s">
        <v>413</v>
      </c>
    </row>
    <row r="39" spans="1:14" x14ac:dyDescent="0.25">
      <c r="A39" t="s">
        <v>414</v>
      </c>
      <c r="J39" t="s">
        <v>411</v>
      </c>
      <c r="K39" t="s">
        <v>415</v>
      </c>
      <c r="M39">
        <v>3000</v>
      </c>
    </row>
    <row r="40" spans="1:14" x14ac:dyDescent="0.25">
      <c r="A40" t="s">
        <v>416</v>
      </c>
    </row>
    <row r="41" spans="1:14" x14ac:dyDescent="0.25">
      <c r="J41" t="s">
        <v>417</v>
      </c>
      <c r="K41" t="s">
        <v>418</v>
      </c>
      <c r="M41">
        <v>2000</v>
      </c>
      <c r="N41" t="s">
        <v>419</v>
      </c>
    </row>
    <row r="42" spans="1:14" x14ac:dyDescent="0.25">
      <c r="J42" t="s">
        <v>411</v>
      </c>
      <c r="K42" t="s">
        <v>420</v>
      </c>
      <c r="M42">
        <v>1000</v>
      </c>
    </row>
    <row r="43" spans="1:14" x14ac:dyDescent="0.25">
      <c r="J43" t="s">
        <v>411</v>
      </c>
      <c r="K43" t="s">
        <v>421</v>
      </c>
      <c r="M43" s="16">
        <v>3000</v>
      </c>
    </row>
    <row r="45" spans="1:14" x14ac:dyDescent="0.25">
      <c r="A45" t="s">
        <v>422</v>
      </c>
      <c r="C45" s="8">
        <v>100000</v>
      </c>
    </row>
    <row r="46" spans="1:14" x14ac:dyDescent="0.25">
      <c r="A46" t="s">
        <v>423</v>
      </c>
      <c r="B46">
        <v>4000</v>
      </c>
      <c r="K46" s="115" t="s">
        <v>399</v>
      </c>
      <c r="L46" s="115"/>
      <c r="M46" s="26"/>
    </row>
    <row r="47" spans="1:14" x14ac:dyDescent="0.25">
      <c r="A47" t="s">
        <v>424</v>
      </c>
      <c r="B47">
        <v>4500</v>
      </c>
      <c r="J47" s="27" t="s">
        <v>425</v>
      </c>
      <c r="K47">
        <v>3000</v>
      </c>
      <c r="L47" s="28" t="s">
        <v>426</v>
      </c>
      <c r="M47">
        <v>3000</v>
      </c>
    </row>
    <row r="48" spans="1:14" x14ac:dyDescent="0.25">
      <c r="A48" t="s">
        <v>427</v>
      </c>
      <c r="B48">
        <v>7000</v>
      </c>
      <c r="L48" s="29"/>
    </row>
    <row r="49" spans="1:12" x14ac:dyDescent="0.25">
      <c r="A49" t="s">
        <v>428</v>
      </c>
      <c r="B49">
        <v>15000</v>
      </c>
      <c r="L49" s="29"/>
    </row>
    <row r="50" spans="1:12" x14ac:dyDescent="0.25">
      <c r="A50" t="s">
        <v>429</v>
      </c>
      <c r="B50">
        <v>20000</v>
      </c>
      <c r="L50" s="29"/>
    </row>
    <row r="51" spans="1:12" x14ac:dyDescent="0.25">
      <c r="A51" t="s">
        <v>430</v>
      </c>
      <c r="B51">
        <v>14000</v>
      </c>
      <c r="L51" s="29"/>
    </row>
    <row r="52" spans="1:12" x14ac:dyDescent="0.25">
      <c r="B52" s="27">
        <f>SUM(B46:B51)</f>
        <v>64500</v>
      </c>
      <c r="C52" s="27">
        <f>B52</f>
        <v>64500</v>
      </c>
      <c r="L52" s="29"/>
    </row>
    <row r="53" spans="1:12" x14ac:dyDescent="0.25">
      <c r="A53" t="s">
        <v>431</v>
      </c>
      <c r="C53" s="8">
        <f>C45-C52</f>
        <v>35500</v>
      </c>
    </row>
    <row r="54" spans="1:12" x14ac:dyDescent="0.25">
      <c r="A54" t="s">
        <v>432</v>
      </c>
    </row>
    <row r="55" spans="1:12" x14ac:dyDescent="0.25">
      <c r="A55" t="s">
        <v>433</v>
      </c>
    </row>
    <row r="57" spans="1:12" x14ac:dyDescent="0.25">
      <c r="B57" t="s">
        <v>404</v>
      </c>
      <c r="C57" t="s">
        <v>407</v>
      </c>
    </row>
    <row r="58" spans="1:12" x14ac:dyDescent="0.25">
      <c r="B58" t="s">
        <v>406</v>
      </c>
      <c r="C58" t="s">
        <v>434</v>
      </c>
    </row>
  </sheetData>
  <mergeCells count="1">
    <mergeCell ref="K46:L4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W73"/>
  <sheetViews>
    <sheetView workbookViewId="0">
      <selection activeCell="B19" sqref="B19"/>
    </sheetView>
  </sheetViews>
  <sheetFormatPr defaultRowHeight="15" x14ac:dyDescent="0.25"/>
  <cols>
    <col min="2" max="2" width="26" customWidth="1"/>
    <col min="5" max="5" width="15.85546875" customWidth="1"/>
    <col min="6" max="6" width="19.7109375" customWidth="1"/>
    <col min="12" max="12" width="14.5703125" bestFit="1" customWidth="1"/>
    <col min="15" max="15" width="18.28515625" bestFit="1" customWidth="1"/>
    <col min="16" max="16" width="20.85546875" bestFit="1" customWidth="1"/>
    <col min="17" max="17" width="9.140625" bestFit="1" customWidth="1"/>
    <col min="23" max="23" width="20.85546875" customWidth="1"/>
  </cols>
  <sheetData>
    <row r="2" spans="2:23" x14ac:dyDescent="0.25">
      <c r="B2" t="s">
        <v>435</v>
      </c>
      <c r="D2" s="30" t="s">
        <v>436</v>
      </c>
      <c r="E2" s="111" t="s">
        <v>437</v>
      </c>
      <c r="F2" s="111"/>
      <c r="G2" t="s">
        <v>438</v>
      </c>
    </row>
    <row r="3" spans="2:23" x14ac:dyDescent="0.25">
      <c r="B3" t="s">
        <v>439</v>
      </c>
      <c r="P3" t="s">
        <v>440</v>
      </c>
    </row>
    <row r="5" spans="2:23" ht="45.95" customHeight="1" x14ac:dyDescent="0.25">
      <c r="B5" s="31" t="s">
        <v>441</v>
      </c>
      <c r="F5" s="118" t="s">
        <v>442</v>
      </c>
      <c r="G5" s="118"/>
      <c r="N5" t="s">
        <v>443</v>
      </c>
      <c r="P5" s="118" t="s">
        <v>442</v>
      </c>
      <c r="Q5" s="118"/>
      <c r="R5" t="s">
        <v>364</v>
      </c>
    </row>
    <row r="6" spans="2:23" x14ac:dyDescent="0.25">
      <c r="N6" t="s">
        <v>444</v>
      </c>
      <c r="P6" s="18" t="s">
        <v>445</v>
      </c>
      <c r="R6" s="116" t="s">
        <v>446</v>
      </c>
      <c r="S6" s="116"/>
      <c r="T6" s="116"/>
      <c r="U6" s="116"/>
      <c r="V6" s="116"/>
      <c r="W6" s="116"/>
    </row>
    <row r="7" spans="2:23" x14ac:dyDescent="0.25">
      <c r="F7" s="18" t="s">
        <v>445</v>
      </c>
      <c r="N7" t="s">
        <v>447</v>
      </c>
      <c r="R7" s="16" t="s">
        <v>448</v>
      </c>
    </row>
    <row r="8" spans="2:23" x14ac:dyDescent="0.25">
      <c r="E8" s="18" t="s">
        <v>449</v>
      </c>
    </row>
    <row r="9" spans="2:23" x14ac:dyDescent="0.25">
      <c r="B9" s="32" t="s">
        <v>450</v>
      </c>
      <c r="C9" s="116" t="s">
        <v>446</v>
      </c>
      <c r="D9" s="116"/>
      <c r="E9" s="116"/>
      <c r="F9" s="116"/>
      <c r="G9" s="116"/>
      <c r="H9" s="116"/>
      <c r="N9" t="s">
        <v>451</v>
      </c>
    </row>
    <row r="10" spans="2:23" x14ac:dyDescent="0.25">
      <c r="C10" t="s">
        <v>452</v>
      </c>
    </row>
    <row r="11" spans="2:23" x14ac:dyDescent="0.25">
      <c r="O11" t="s">
        <v>453</v>
      </c>
    </row>
    <row r="12" spans="2:23" x14ac:dyDescent="0.25">
      <c r="B12" t="s">
        <v>454</v>
      </c>
      <c r="H12" t="s">
        <v>451</v>
      </c>
      <c r="O12" t="s">
        <v>455</v>
      </c>
      <c r="P12" s="32">
        <f>10-8</f>
        <v>2</v>
      </c>
    </row>
    <row r="13" spans="2:23" x14ac:dyDescent="0.25">
      <c r="B13" t="s">
        <v>456</v>
      </c>
      <c r="C13">
        <v>100</v>
      </c>
      <c r="O13" t="s">
        <v>457</v>
      </c>
      <c r="P13" t="s">
        <v>458</v>
      </c>
    </row>
    <row r="14" spans="2:23" x14ac:dyDescent="0.25">
      <c r="B14" t="s">
        <v>459</v>
      </c>
      <c r="C14">
        <v>10</v>
      </c>
    </row>
    <row r="15" spans="2:23" x14ac:dyDescent="0.25">
      <c r="B15" t="s">
        <v>460</v>
      </c>
      <c r="C15">
        <v>10</v>
      </c>
    </row>
    <row r="16" spans="2:23" x14ac:dyDescent="0.25">
      <c r="B16" t="s">
        <v>461</v>
      </c>
      <c r="C16">
        <v>1</v>
      </c>
      <c r="D16" t="s">
        <v>462</v>
      </c>
    </row>
    <row r="19" spans="11:18" x14ac:dyDescent="0.25">
      <c r="L19" s="20" t="s">
        <v>451</v>
      </c>
    </row>
    <row r="20" spans="11:18" x14ac:dyDescent="0.25">
      <c r="M20" t="s">
        <v>463</v>
      </c>
    </row>
    <row r="25" spans="11:18" x14ac:dyDescent="0.25">
      <c r="K25" t="s">
        <v>464</v>
      </c>
      <c r="N25" t="s">
        <v>465</v>
      </c>
    </row>
    <row r="27" spans="11:18" x14ac:dyDescent="0.25">
      <c r="N27" s="16" t="s">
        <v>466</v>
      </c>
    </row>
    <row r="28" spans="11:18" x14ac:dyDescent="0.25">
      <c r="L28" s="5"/>
      <c r="O28" s="18" t="s">
        <v>467</v>
      </c>
      <c r="P28" s="18" t="s">
        <v>468</v>
      </c>
    </row>
    <row r="29" spans="11:18" x14ac:dyDescent="0.25">
      <c r="M29" t="s">
        <v>469</v>
      </c>
      <c r="O29">
        <v>5000</v>
      </c>
      <c r="P29">
        <v>5100</v>
      </c>
      <c r="Q29">
        <v>100</v>
      </c>
      <c r="R29" t="s">
        <v>470</v>
      </c>
    </row>
    <row r="30" spans="11:18" x14ac:dyDescent="0.25">
      <c r="M30" t="s">
        <v>471</v>
      </c>
      <c r="O30" s="33" t="s">
        <v>472</v>
      </c>
      <c r="P30" s="33" t="s">
        <v>473</v>
      </c>
      <c r="Q30" t="s">
        <v>474</v>
      </c>
      <c r="R30" t="s">
        <v>475</v>
      </c>
    </row>
    <row r="31" spans="11:18" x14ac:dyDescent="0.25">
      <c r="M31" t="s">
        <v>476</v>
      </c>
      <c r="O31" s="5">
        <f>125000000*0.12</f>
        <v>15000000</v>
      </c>
      <c r="P31" s="5">
        <f>124000000*0.12</f>
        <v>14880000</v>
      </c>
    </row>
    <row r="32" spans="11:18" x14ac:dyDescent="0.25">
      <c r="M32" t="s">
        <v>477</v>
      </c>
      <c r="O32" s="5">
        <f>125000000*0.08</f>
        <v>10000000</v>
      </c>
      <c r="P32" s="5">
        <f>124000000*0.08</f>
        <v>9920000</v>
      </c>
    </row>
    <row r="33" spans="12:18" x14ac:dyDescent="0.25">
      <c r="M33" t="s">
        <v>478</v>
      </c>
      <c r="O33" s="5">
        <f>125000000*0.03</f>
        <v>3750000</v>
      </c>
      <c r="P33" s="34">
        <f>124000000*0.05</f>
        <v>6200000</v>
      </c>
    </row>
    <row r="36" spans="12:18" x14ac:dyDescent="0.25">
      <c r="M36" s="16" t="s">
        <v>479</v>
      </c>
      <c r="O36" t="s">
        <v>465</v>
      </c>
    </row>
    <row r="38" spans="12:18" x14ac:dyDescent="0.25">
      <c r="M38" s="30">
        <v>44197</v>
      </c>
      <c r="N38" s="20" t="s">
        <v>480</v>
      </c>
      <c r="P38" s="30">
        <v>44470</v>
      </c>
      <c r="Q38" t="s">
        <v>481</v>
      </c>
    </row>
    <row r="39" spans="12:18" x14ac:dyDescent="0.25">
      <c r="M39" t="s">
        <v>482</v>
      </c>
      <c r="P39">
        <v>10</v>
      </c>
      <c r="R39" t="s">
        <v>483</v>
      </c>
    </row>
    <row r="40" spans="12:18" x14ac:dyDescent="0.25">
      <c r="M40" t="s">
        <v>484</v>
      </c>
      <c r="P40" s="5">
        <f>25000/30*10*10</f>
        <v>83333.333333333343</v>
      </c>
      <c r="Q40" s="35">
        <f>P40/P39</f>
        <v>8333.3333333333339</v>
      </c>
    </row>
    <row r="41" spans="12:18" x14ac:dyDescent="0.25">
      <c r="L41" t="s">
        <v>449</v>
      </c>
      <c r="M41" t="s">
        <v>485</v>
      </c>
    </row>
    <row r="42" spans="12:18" x14ac:dyDescent="0.25">
      <c r="L42" s="36" t="s">
        <v>379</v>
      </c>
      <c r="M42" s="36" t="s">
        <v>486</v>
      </c>
      <c r="N42" s="36"/>
      <c r="O42" s="36"/>
    </row>
    <row r="43" spans="12:18" x14ac:dyDescent="0.25">
      <c r="L43" s="36" t="s">
        <v>449</v>
      </c>
      <c r="M43" s="36" t="s">
        <v>487</v>
      </c>
      <c r="N43" s="36"/>
      <c r="O43" s="36"/>
    </row>
    <row r="46" spans="12:18" x14ac:dyDescent="0.25">
      <c r="M46" s="37" t="s">
        <v>488</v>
      </c>
      <c r="N46" s="37"/>
      <c r="O46" s="37"/>
      <c r="P46" s="37"/>
    </row>
    <row r="47" spans="12:18" x14ac:dyDescent="0.25">
      <c r="M47" s="37"/>
      <c r="N47" s="37"/>
      <c r="O47" s="37"/>
      <c r="P47" s="37"/>
    </row>
    <row r="48" spans="12:18" x14ac:dyDescent="0.25">
      <c r="M48" s="37"/>
      <c r="N48" s="37"/>
      <c r="O48" s="38" t="s">
        <v>489</v>
      </c>
      <c r="P48" s="39" t="s">
        <v>490</v>
      </c>
    </row>
    <row r="49" spans="1:16" x14ac:dyDescent="0.25">
      <c r="M49" s="37" t="s">
        <v>491</v>
      </c>
      <c r="N49" s="37"/>
      <c r="O49" s="40" t="s">
        <v>492</v>
      </c>
      <c r="P49" s="40" t="s">
        <v>493</v>
      </c>
    </row>
    <row r="50" spans="1:16" x14ac:dyDescent="0.25">
      <c r="M50" s="37"/>
      <c r="N50" s="37"/>
      <c r="O50" s="37"/>
      <c r="P50" s="37"/>
    </row>
    <row r="51" spans="1:16" x14ac:dyDescent="0.25">
      <c r="M51" s="37" t="s">
        <v>494</v>
      </c>
      <c r="N51" s="37"/>
      <c r="O51" s="37" t="s">
        <v>495</v>
      </c>
      <c r="P51" s="37" t="s">
        <v>496</v>
      </c>
    </row>
    <row r="52" spans="1:16" x14ac:dyDescent="0.25">
      <c r="M52" s="37"/>
      <c r="N52" s="37"/>
      <c r="O52" s="37">
        <f>8*25</f>
        <v>200</v>
      </c>
      <c r="P52" s="37">
        <f>8*30</f>
        <v>240</v>
      </c>
    </row>
    <row r="53" spans="1:16" x14ac:dyDescent="0.25">
      <c r="A53" s="41"/>
      <c r="B53" s="114"/>
      <c r="C53" s="114"/>
      <c r="D53" s="114"/>
      <c r="E53" s="114"/>
      <c r="F53" s="114"/>
      <c r="G53" s="114"/>
      <c r="H53" s="114"/>
      <c r="I53" s="117"/>
      <c r="J53" s="117"/>
      <c r="K53" s="117"/>
      <c r="L53" s="117"/>
      <c r="M53" s="117"/>
    </row>
    <row r="54" spans="1:16" x14ac:dyDescent="0.25">
      <c r="A54" s="21" t="s">
        <v>497</v>
      </c>
    </row>
    <row r="55" spans="1:16" x14ac:dyDescent="0.25">
      <c r="A55" t="s">
        <v>498</v>
      </c>
    </row>
    <row r="56" spans="1:16" x14ac:dyDescent="0.25">
      <c r="A56" t="s">
        <v>499</v>
      </c>
    </row>
    <row r="59" spans="1:16" x14ac:dyDescent="0.25">
      <c r="A59" s="21" t="s">
        <v>500</v>
      </c>
    </row>
    <row r="60" spans="1:16" x14ac:dyDescent="0.25">
      <c r="A60" t="s">
        <v>501</v>
      </c>
      <c r="B60" t="s">
        <v>502</v>
      </c>
    </row>
    <row r="61" spans="1:16" x14ac:dyDescent="0.25">
      <c r="A61" t="s">
        <v>503</v>
      </c>
      <c r="B61" t="s">
        <v>504</v>
      </c>
    </row>
    <row r="62" spans="1:16" x14ac:dyDescent="0.25">
      <c r="A62" t="s">
        <v>505</v>
      </c>
      <c r="B62" t="s">
        <v>506</v>
      </c>
    </row>
    <row r="63" spans="1:16" x14ac:dyDescent="0.25">
      <c r="A63" t="s">
        <v>507</v>
      </c>
      <c r="B63" t="s">
        <v>508</v>
      </c>
    </row>
    <row r="66" spans="1:1" x14ac:dyDescent="0.25">
      <c r="A66" s="21" t="s">
        <v>509</v>
      </c>
    </row>
    <row r="67" spans="1:1" x14ac:dyDescent="0.25">
      <c r="A67" t="s">
        <v>510</v>
      </c>
    </row>
    <row r="68" spans="1:1" x14ac:dyDescent="0.25">
      <c r="A68" t="s">
        <v>511</v>
      </c>
    </row>
    <row r="69" spans="1:1" x14ac:dyDescent="0.25">
      <c r="A69" t="s">
        <v>512</v>
      </c>
    </row>
    <row r="70" spans="1:1" x14ac:dyDescent="0.25">
      <c r="A70" t="s">
        <v>513</v>
      </c>
    </row>
    <row r="72" spans="1:1" x14ac:dyDescent="0.25">
      <c r="A72" s="21" t="s">
        <v>514</v>
      </c>
    </row>
    <row r="73" spans="1:1" x14ac:dyDescent="0.25">
      <c r="A73" t="s">
        <v>515</v>
      </c>
    </row>
  </sheetData>
  <mergeCells count="7">
    <mergeCell ref="R6:W6"/>
    <mergeCell ref="C9:H9"/>
    <mergeCell ref="B53:H53"/>
    <mergeCell ref="I53:M53"/>
    <mergeCell ref="E2:F2"/>
    <mergeCell ref="F5:G5"/>
    <mergeCell ref="P5:Q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zoomScaleNormal="100" workbookViewId="0">
      <selection activeCell="H21" sqref="H21"/>
    </sheetView>
  </sheetViews>
  <sheetFormatPr defaultRowHeight="15" x14ac:dyDescent="0.25"/>
  <cols>
    <col min="1" max="1" width="6.140625" customWidth="1"/>
    <col min="4" max="4" width="18.85546875" bestFit="1" customWidth="1"/>
    <col min="5" max="5" width="12.140625" bestFit="1" customWidth="1"/>
    <col min="6" max="6" width="14.28515625" bestFit="1" customWidth="1"/>
    <col min="8" max="8" width="25.5703125" bestFit="1" customWidth="1"/>
    <col min="9" max="9" width="14.5703125" bestFit="1" customWidth="1"/>
    <col min="10" max="10" width="18.5703125" bestFit="1" customWidth="1"/>
    <col min="11" max="11" width="11.140625" bestFit="1" customWidth="1"/>
    <col min="13" max="13" width="14.5703125" bestFit="1" customWidth="1"/>
  </cols>
  <sheetData>
    <row r="2" spans="1:13" x14ac:dyDescent="0.25">
      <c r="H2" s="42" t="s">
        <v>516</v>
      </c>
    </row>
    <row r="4" spans="1:13" x14ac:dyDescent="0.25">
      <c r="F4" s="31" t="s">
        <v>517</v>
      </c>
      <c r="G4" s="18"/>
      <c r="H4" s="18" t="s">
        <v>518</v>
      </c>
      <c r="I4" s="18"/>
      <c r="J4" s="18" t="s">
        <v>519</v>
      </c>
    </row>
    <row r="5" spans="1:13" x14ac:dyDescent="0.25">
      <c r="H5" t="s">
        <v>520</v>
      </c>
    </row>
    <row r="6" spans="1:13" x14ac:dyDescent="0.25">
      <c r="D6" s="21" t="s">
        <v>521</v>
      </c>
      <c r="E6" s="21" t="s">
        <v>522</v>
      </c>
      <c r="F6" s="21" t="s">
        <v>523</v>
      </c>
      <c r="G6" s="43">
        <v>1</v>
      </c>
      <c r="H6" s="43" t="s">
        <v>524</v>
      </c>
      <c r="I6" t="s">
        <v>525</v>
      </c>
    </row>
    <row r="7" spans="1:13" x14ac:dyDescent="0.25">
      <c r="G7" s="43">
        <v>2</v>
      </c>
      <c r="H7" s="43" t="s">
        <v>526</v>
      </c>
      <c r="J7" s="18" t="s">
        <v>299</v>
      </c>
      <c r="K7" s="18" t="s">
        <v>301</v>
      </c>
      <c r="L7" s="44" t="s">
        <v>303</v>
      </c>
    </row>
    <row r="8" spans="1:13" x14ac:dyDescent="0.25">
      <c r="D8" t="s">
        <v>527</v>
      </c>
      <c r="E8" s="21" t="s">
        <v>528</v>
      </c>
      <c r="F8" t="s">
        <v>529</v>
      </c>
      <c r="H8" t="s">
        <v>530</v>
      </c>
      <c r="I8" t="s">
        <v>531</v>
      </c>
      <c r="J8" s="18" t="s">
        <v>102</v>
      </c>
      <c r="K8" s="18" t="s">
        <v>101</v>
      </c>
      <c r="L8" s="44" t="s">
        <v>532</v>
      </c>
    </row>
    <row r="9" spans="1:13" x14ac:dyDescent="0.25">
      <c r="A9" t="s">
        <v>81</v>
      </c>
      <c r="D9" t="s">
        <v>533</v>
      </c>
      <c r="E9" s="21" t="s">
        <v>534</v>
      </c>
      <c r="F9" t="s">
        <v>535</v>
      </c>
    </row>
    <row r="10" spans="1:13" x14ac:dyDescent="0.25">
      <c r="A10" t="s">
        <v>536</v>
      </c>
      <c r="E10" s="3" t="s">
        <v>537</v>
      </c>
      <c r="F10" t="s">
        <v>538</v>
      </c>
      <c r="G10" s="21">
        <v>3</v>
      </c>
      <c r="H10" s="21" t="s">
        <v>539</v>
      </c>
      <c r="I10" s="21" t="s">
        <v>540</v>
      </c>
      <c r="J10" s="31" t="s">
        <v>541</v>
      </c>
      <c r="K10" s="31" t="s">
        <v>542</v>
      </c>
      <c r="L10" s="31" t="s">
        <v>543</v>
      </c>
      <c r="M10" s="31" t="s">
        <v>544</v>
      </c>
    </row>
    <row r="11" spans="1:13" x14ac:dyDescent="0.25">
      <c r="A11" t="s">
        <v>545</v>
      </c>
      <c r="B11" t="s">
        <v>379</v>
      </c>
      <c r="E11" s="3" t="s">
        <v>546</v>
      </c>
      <c r="G11" s="21">
        <v>4</v>
      </c>
      <c r="H11" s="21" t="s">
        <v>547</v>
      </c>
      <c r="I11" s="21" t="s">
        <v>20</v>
      </c>
    </row>
    <row r="12" spans="1:13" x14ac:dyDescent="0.25">
      <c r="A12">
        <v>1</v>
      </c>
      <c r="B12" s="21" t="s">
        <v>548</v>
      </c>
      <c r="E12" s="111" t="s">
        <v>549</v>
      </c>
      <c r="F12" s="111"/>
      <c r="G12" s="111"/>
    </row>
    <row r="13" spans="1:13" x14ac:dyDescent="0.25">
      <c r="A13">
        <v>2</v>
      </c>
      <c r="B13" t="s">
        <v>550</v>
      </c>
      <c r="E13" t="s">
        <v>551</v>
      </c>
      <c r="F13" t="s">
        <v>552</v>
      </c>
      <c r="G13" t="s">
        <v>553</v>
      </c>
    </row>
    <row r="14" spans="1:13" x14ac:dyDescent="0.25">
      <c r="A14">
        <v>3</v>
      </c>
      <c r="B14" s="21" t="s">
        <v>554</v>
      </c>
      <c r="E14" s="45">
        <v>9</v>
      </c>
      <c r="F14" s="46"/>
      <c r="G14" s="47" t="s">
        <v>555</v>
      </c>
    </row>
    <row r="15" spans="1:13" x14ac:dyDescent="0.25">
      <c r="A15">
        <v>4</v>
      </c>
      <c r="B15" s="21" t="s">
        <v>556</v>
      </c>
      <c r="D15" s="20" t="s">
        <v>553</v>
      </c>
      <c r="E15" s="48"/>
      <c r="F15" s="49"/>
      <c r="G15" s="50"/>
    </row>
    <row r="16" spans="1:13" x14ac:dyDescent="0.25">
      <c r="A16">
        <v>5</v>
      </c>
      <c r="B16" s="21" t="s">
        <v>557</v>
      </c>
      <c r="D16" s="20"/>
      <c r="E16" s="51">
        <v>11</v>
      </c>
      <c r="F16" s="52" t="s">
        <v>558</v>
      </c>
      <c r="G16" s="53">
        <v>2</v>
      </c>
      <c r="H16" s="21" t="s">
        <v>559</v>
      </c>
    </row>
    <row r="17" spans="1:7" x14ac:dyDescent="0.25">
      <c r="A17">
        <v>6</v>
      </c>
      <c r="B17" t="s">
        <v>560</v>
      </c>
      <c r="D17" s="20" t="s">
        <v>552</v>
      </c>
      <c r="E17" s="51"/>
      <c r="F17" s="52"/>
      <c r="G17" s="53"/>
    </row>
    <row r="18" spans="1:7" x14ac:dyDescent="0.25">
      <c r="A18">
        <v>7</v>
      </c>
      <c r="B18" t="s">
        <v>561</v>
      </c>
      <c r="D18" s="20"/>
      <c r="E18" s="54" t="s">
        <v>562</v>
      </c>
      <c r="F18" s="55">
        <v>17</v>
      </c>
      <c r="G18" s="45"/>
    </row>
    <row r="19" spans="1:7" x14ac:dyDescent="0.25">
      <c r="A19">
        <v>8</v>
      </c>
      <c r="B19" t="s">
        <v>563</v>
      </c>
      <c r="D19" s="20" t="s">
        <v>551</v>
      </c>
      <c r="E19" s="56"/>
      <c r="F19" s="57"/>
      <c r="G19" s="48" t="s">
        <v>564</v>
      </c>
    </row>
    <row r="20" spans="1:7" x14ac:dyDescent="0.25">
      <c r="F20" s="21" t="s">
        <v>565</v>
      </c>
    </row>
  </sheetData>
  <mergeCells count="1">
    <mergeCell ref="E12:G12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1" sqref="B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1" sqref="D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C1:Q22"/>
  <sheetViews>
    <sheetView workbookViewId="0">
      <selection activeCell="E21" sqref="E21"/>
    </sheetView>
  </sheetViews>
  <sheetFormatPr defaultRowHeight="15" x14ac:dyDescent="0.25"/>
  <cols>
    <col min="3" max="3" width="17.140625" bestFit="1" customWidth="1"/>
    <col min="5" max="5" width="20.7109375" bestFit="1" customWidth="1"/>
    <col min="6" max="6" width="10.85546875" bestFit="1" customWidth="1"/>
    <col min="7" max="7" width="10.140625" bestFit="1" customWidth="1"/>
    <col min="12" max="12" width="21.140625" bestFit="1" customWidth="1"/>
    <col min="13" max="13" width="38.140625" bestFit="1" customWidth="1"/>
    <col min="14" max="14" width="28.7109375" bestFit="1" customWidth="1"/>
    <col min="15" max="15" width="13.7109375" bestFit="1" customWidth="1"/>
  </cols>
  <sheetData>
    <row r="1" spans="3:17" x14ac:dyDescent="0.25">
      <c r="E1" t="s">
        <v>566</v>
      </c>
      <c r="K1" s="58" t="s">
        <v>567</v>
      </c>
    </row>
    <row r="2" spans="3:17" x14ac:dyDescent="0.25">
      <c r="C2" t="s">
        <v>568</v>
      </c>
      <c r="E2" t="s">
        <v>569</v>
      </c>
      <c r="G2" t="s">
        <v>570</v>
      </c>
      <c r="H2" t="s">
        <v>571</v>
      </c>
      <c r="K2" s="43" t="s">
        <v>572</v>
      </c>
    </row>
    <row r="3" spans="3:17" x14ac:dyDescent="0.25">
      <c r="K3" s="16" t="s">
        <v>362</v>
      </c>
      <c r="M3" s="16" t="s">
        <v>573</v>
      </c>
      <c r="N3" s="59" t="s">
        <v>574</v>
      </c>
    </row>
    <row r="4" spans="3:17" x14ac:dyDescent="0.25">
      <c r="C4" t="s">
        <v>575</v>
      </c>
      <c r="E4" s="16" t="s">
        <v>576</v>
      </c>
      <c r="G4" t="s">
        <v>577</v>
      </c>
      <c r="H4" t="s">
        <v>571</v>
      </c>
    </row>
    <row r="5" spans="3:17" x14ac:dyDescent="0.25">
      <c r="K5" s="60" t="s">
        <v>578</v>
      </c>
      <c r="L5" s="18" t="s">
        <v>579</v>
      </c>
      <c r="M5" s="60" t="s">
        <v>580</v>
      </c>
    </row>
    <row r="6" spans="3:17" x14ac:dyDescent="0.25">
      <c r="I6" t="s">
        <v>581</v>
      </c>
      <c r="K6" t="s">
        <v>110</v>
      </c>
      <c r="L6" s="18" t="s">
        <v>582</v>
      </c>
      <c r="M6" t="s">
        <v>583</v>
      </c>
    </row>
    <row r="8" spans="3:17" x14ac:dyDescent="0.25">
      <c r="K8" t="s">
        <v>584</v>
      </c>
      <c r="M8" t="s">
        <v>585</v>
      </c>
    </row>
    <row r="9" spans="3:17" x14ac:dyDescent="0.25">
      <c r="M9" t="s">
        <v>586</v>
      </c>
    </row>
    <row r="10" spans="3:17" x14ac:dyDescent="0.25">
      <c r="I10" s="16" t="s">
        <v>587</v>
      </c>
      <c r="M10" s="61" t="s">
        <v>588</v>
      </c>
      <c r="N10" s="21" t="s">
        <v>417</v>
      </c>
      <c r="O10" s="59" t="s">
        <v>589</v>
      </c>
      <c r="P10" s="43" t="s">
        <v>357</v>
      </c>
      <c r="Q10" s="62" t="s">
        <v>590</v>
      </c>
    </row>
    <row r="11" spans="3:17" x14ac:dyDescent="0.25">
      <c r="I11" s="16" t="s">
        <v>591</v>
      </c>
      <c r="M11" s="61" t="s">
        <v>592</v>
      </c>
      <c r="N11" s="21" t="s">
        <v>411</v>
      </c>
    </row>
    <row r="12" spans="3:17" x14ac:dyDescent="0.25">
      <c r="I12" s="43" t="s">
        <v>593</v>
      </c>
      <c r="N12" s="43" t="s">
        <v>594</v>
      </c>
    </row>
    <row r="13" spans="3:17" x14ac:dyDescent="0.25">
      <c r="I13" s="43" t="s">
        <v>595</v>
      </c>
    </row>
    <row r="16" spans="3:17" x14ac:dyDescent="0.25">
      <c r="M16" t="s">
        <v>596</v>
      </c>
      <c r="N16" t="s">
        <v>597</v>
      </c>
    </row>
    <row r="17" spans="6:14" x14ac:dyDescent="0.25">
      <c r="J17" s="63" t="s">
        <v>598</v>
      </c>
    </row>
    <row r="18" spans="6:14" x14ac:dyDescent="0.25">
      <c r="J18">
        <v>1</v>
      </c>
      <c r="K18" s="63" t="s">
        <v>599</v>
      </c>
      <c r="M18" t="s">
        <v>600</v>
      </c>
      <c r="N18" t="s">
        <v>601</v>
      </c>
    </row>
    <row r="19" spans="6:14" x14ac:dyDescent="0.25">
      <c r="F19" t="s">
        <v>602</v>
      </c>
      <c r="J19">
        <v>2</v>
      </c>
      <c r="K19" s="64" t="s">
        <v>603</v>
      </c>
      <c r="M19" t="s">
        <v>604</v>
      </c>
    </row>
    <row r="20" spans="6:14" x14ac:dyDescent="0.25">
      <c r="F20" t="s">
        <v>605</v>
      </c>
      <c r="J20">
        <v>3</v>
      </c>
      <c r="K20" s="64" t="s">
        <v>606</v>
      </c>
      <c r="M20" t="s">
        <v>570</v>
      </c>
    </row>
    <row r="21" spans="6:14" x14ac:dyDescent="0.25">
      <c r="J21">
        <v>4</v>
      </c>
      <c r="K21" t="s">
        <v>607</v>
      </c>
      <c r="M21" s="43" t="s">
        <v>594</v>
      </c>
      <c r="N21" t="s">
        <v>608</v>
      </c>
    </row>
    <row r="22" spans="6:14" x14ac:dyDescent="0.25">
      <c r="J22">
        <v>5</v>
      </c>
      <c r="K22" t="s">
        <v>609</v>
      </c>
      <c r="M22" s="43" t="s">
        <v>595</v>
      </c>
      <c r="N22" t="s">
        <v>610</v>
      </c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0"/>
  <sheetViews>
    <sheetView workbookViewId="0">
      <selection activeCell="D20" sqref="D20"/>
    </sheetView>
  </sheetViews>
  <sheetFormatPr defaultRowHeight="15" x14ac:dyDescent="0.25"/>
  <cols>
    <col min="2" max="2" width="40.7109375" bestFit="1" customWidth="1"/>
    <col min="3" max="3" width="36.42578125" bestFit="1" customWidth="1"/>
    <col min="4" max="4" width="22.5703125" customWidth="1"/>
    <col min="5" max="5" width="23.28515625" customWidth="1"/>
    <col min="6" max="6" width="38.140625" bestFit="1" customWidth="1"/>
    <col min="7" max="7" width="15" bestFit="1" customWidth="1"/>
    <col min="8" max="8" width="64.42578125" bestFit="1" customWidth="1"/>
  </cols>
  <sheetData>
    <row r="1" spans="1:9" x14ac:dyDescent="0.25">
      <c r="B1" s="119" t="s">
        <v>611</v>
      </c>
      <c r="C1" s="119"/>
    </row>
    <row r="2" spans="1:9" x14ac:dyDescent="0.25">
      <c r="B2" s="65" t="s">
        <v>612</v>
      </c>
      <c r="C2" s="65" t="s">
        <v>613</v>
      </c>
    </row>
    <row r="3" spans="1:9" ht="30" x14ac:dyDescent="0.25">
      <c r="A3">
        <v>1</v>
      </c>
      <c r="B3" s="66" t="s">
        <v>614</v>
      </c>
      <c r="C3" s="66" t="s">
        <v>615</v>
      </c>
      <c r="D3" s="120" t="s">
        <v>616</v>
      </c>
    </row>
    <row r="4" spans="1:9" x14ac:dyDescent="0.25">
      <c r="A4">
        <v>2</v>
      </c>
      <c r="B4" s="67" t="s">
        <v>617</v>
      </c>
      <c r="C4" s="67" t="s">
        <v>618</v>
      </c>
      <c r="D4" s="120"/>
    </row>
    <row r="5" spans="1:9" x14ac:dyDescent="0.25">
      <c r="A5">
        <v>3</v>
      </c>
      <c r="B5" s="67" t="s">
        <v>619</v>
      </c>
      <c r="C5" s="67" t="s">
        <v>620</v>
      </c>
      <c r="D5" s="120"/>
    </row>
    <row r="6" spans="1:9" x14ac:dyDescent="0.25">
      <c r="A6">
        <v>4</v>
      </c>
      <c r="B6" s="67" t="s">
        <v>621</v>
      </c>
      <c r="C6" s="67"/>
    </row>
    <row r="7" spans="1:9" x14ac:dyDescent="0.25">
      <c r="A7">
        <v>5</v>
      </c>
      <c r="B7" s="67" t="s">
        <v>622</v>
      </c>
      <c r="C7" s="67"/>
    </row>
    <row r="11" spans="1:9" x14ac:dyDescent="0.25">
      <c r="B11" s="67" t="s">
        <v>623</v>
      </c>
      <c r="C11" s="67" t="s">
        <v>624</v>
      </c>
      <c r="D11" s="68" t="s">
        <v>625</v>
      </c>
      <c r="E11" s="67" t="s">
        <v>626</v>
      </c>
      <c r="F11" s="67" t="s">
        <v>627</v>
      </c>
      <c r="G11" s="67" t="s">
        <v>628</v>
      </c>
      <c r="H11" s="67" t="s">
        <v>629</v>
      </c>
    </row>
    <row r="12" spans="1:9" x14ac:dyDescent="0.25">
      <c r="A12">
        <v>1</v>
      </c>
      <c r="B12" s="67" t="s">
        <v>630</v>
      </c>
      <c r="C12" s="67" t="s">
        <v>631</v>
      </c>
      <c r="D12" s="68" t="s">
        <v>631</v>
      </c>
      <c r="E12" s="67" t="s">
        <v>631</v>
      </c>
      <c r="F12" s="67" t="s">
        <v>600</v>
      </c>
      <c r="G12" s="67" t="s">
        <v>631</v>
      </c>
      <c r="H12" s="69" t="s">
        <v>632</v>
      </c>
      <c r="I12" s="29" t="s">
        <v>633</v>
      </c>
    </row>
    <row r="13" spans="1:9" x14ac:dyDescent="0.25">
      <c r="A13">
        <v>2</v>
      </c>
      <c r="B13" s="70" t="s">
        <v>603</v>
      </c>
      <c r="C13" s="67" t="s">
        <v>604</v>
      </c>
      <c r="D13" s="71" t="s">
        <v>634</v>
      </c>
      <c r="E13" s="70" t="s">
        <v>635</v>
      </c>
      <c r="F13" s="70" t="s">
        <v>636</v>
      </c>
      <c r="G13" s="70" t="s">
        <v>637</v>
      </c>
      <c r="H13" s="70" t="s">
        <v>638</v>
      </c>
      <c r="I13" s="72"/>
    </row>
    <row r="14" spans="1:9" x14ac:dyDescent="0.25">
      <c r="A14">
        <v>3</v>
      </c>
      <c r="B14" s="70" t="s">
        <v>639</v>
      </c>
      <c r="C14" s="67" t="s">
        <v>570</v>
      </c>
      <c r="D14" s="71" t="s">
        <v>640</v>
      </c>
      <c r="E14" s="70" t="s">
        <v>641</v>
      </c>
      <c r="F14" s="70" t="s">
        <v>642</v>
      </c>
      <c r="G14" s="70" t="s">
        <v>643</v>
      </c>
      <c r="H14" s="70" t="s">
        <v>644</v>
      </c>
      <c r="I14" s="72"/>
    </row>
    <row r="15" spans="1:9" x14ac:dyDescent="0.25">
      <c r="A15">
        <v>4</v>
      </c>
      <c r="B15" s="67" t="s">
        <v>607</v>
      </c>
      <c r="C15" s="67" t="s">
        <v>645</v>
      </c>
      <c r="D15" s="68" t="s">
        <v>645</v>
      </c>
      <c r="E15" s="67" t="s">
        <v>645</v>
      </c>
      <c r="F15" s="73" t="s">
        <v>594</v>
      </c>
      <c r="G15" s="67" t="s">
        <v>645</v>
      </c>
      <c r="H15" s="67" t="s">
        <v>645</v>
      </c>
    </row>
    <row r="16" spans="1:9" x14ac:dyDescent="0.25">
      <c r="A16">
        <v>5</v>
      </c>
      <c r="B16" s="67" t="s">
        <v>609</v>
      </c>
      <c r="C16" s="67" t="s">
        <v>646</v>
      </c>
      <c r="D16" s="68" t="s">
        <v>646</v>
      </c>
      <c r="E16" s="67" t="s">
        <v>646</v>
      </c>
      <c r="F16" s="73" t="s">
        <v>595</v>
      </c>
      <c r="G16" s="67" t="s">
        <v>646</v>
      </c>
      <c r="H16" s="67" t="s">
        <v>646</v>
      </c>
    </row>
    <row r="18" spans="2:2" x14ac:dyDescent="0.25">
      <c r="B18" t="s">
        <v>646</v>
      </c>
    </row>
    <row r="19" spans="2:2" x14ac:dyDescent="0.25">
      <c r="B19" s="3" t="s">
        <v>647</v>
      </c>
    </row>
    <row r="20" spans="2:2" x14ac:dyDescent="0.25">
      <c r="B20" s="3" t="s">
        <v>648</v>
      </c>
    </row>
  </sheetData>
  <mergeCells count="2">
    <mergeCell ref="B1:C1"/>
    <mergeCell ref="D3:D5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B33"/>
  <sheetViews>
    <sheetView zoomScale="90" zoomScaleNormal="90" workbookViewId="0">
      <selection activeCell="H16" sqref="H16"/>
    </sheetView>
  </sheetViews>
  <sheetFormatPr defaultRowHeight="15" x14ac:dyDescent="0.25"/>
  <cols>
    <col min="1" max="1" width="13.85546875" customWidth="1"/>
    <col min="2" max="2" width="22.42578125" customWidth="1"/>
    <col min="3" max="3" width="10.85546875" customWidth="1"/>
    <col min="4" max="4" width="11.7109375" customWidth="1"/>
    <col min="8" max="8" width="18.28515625" bestFit="1" customWidth="1"/>
    <col min="20" max="20" width="11.85546875" customWidth="1"/>
  </cols>
  <sheetData>
    <row r="1" spans="1:28" x14ac:dyDescent="0.25">
      <c r="H1" s="18" t="s">
        <v>649</v>
      </c>
      <c r="N1" t="s">
        <v>650</v>
      </c>
      <c r="R1">
        <v>1</v>
      </c>
      <c r="S1" t="s">
        <v>651</v>
      </c>
    </row>
    <row r="2" spans="1:28" x14ac:dyDescent="0.25">
      <c r="R2">
        <v>2</v>
      </c>
      <c r="S2" t="s">
        <v>652</v>
      </c>
    </row>
    <row r="3" spans="1:28" x14ac:dyDescent="0.25">
      <c r="H3" s="18" t="s">
        <v>653</v>
      </c>
      <c r="I3" s="21" t="s">
        <v>654</v>
      </c>
      <c r="P3" t="s">
        <v>655</v>
      </c>
    </row>
    <row r="4" spans="1:28" x14ac:dyDescent="0.25">
      <c r="A4" t="s">
        <v>656</v>
      </c>
    </row>
    <row r="5" spans="1:28" x14ac:dyDescent="0.25">
      <c r="A5" t="s">
        <v>657</v>
      </c>
      <c r="C5" s="3" t="s">
        <v>658</v>
      </c>
    </row>
    <row r="6" spans="1:28" ht="30" x14ac:dyDescent="0.25">
      <c r="H6" s="74" t="s">
        <v>659</v>
      </c>
      <c r="I6" t="s">
        <v>660</v>
      </c>
    </row>
    <row r="7" spans="1:28" x14ac:dyDescent="0.25">
      <c r="I7" t="s">
        <v>661</v>
      </c>
      <c r="Q7" t="s">
        <v>662</v>
      </c>
      <c r="U7" s="31" t="s">
        <v>663</v>
      </c>
    </row>
    <row r="8" spans="1:28" s="78" customFormat="1" ht="60" x14ac:dyDescent="0.25">
      <c r="A8" s="75" t="s">
        <v>664</v>
      </c>
      <c r="B8" s="76" t="s">
        <v>665</v>
      </c>
      <c r="C8" s="76" t="s">
        <v>666</v>
      </c>
      <c r="D8" s="77" t="s">
        <v>667</v>
      </c>
      <c r="I8" t="s">
        <v>668</v>
      </c>
    </row>
    <row r="9" spans="1:28" x14ac:dyDescent="0.25">
      <c r="A9" s="79" t="s">
        <v>316</v>
      </c>
      <c r="B9" s="80" t="s">
        <v>411</v>
      </c>
      <c r="C9" s="80" t="s">
        <v>669</v>
      </c>
      <c r="D9" s="121" t="s">
        <v>670</v>
      </c>
      <c r="I9" t="s">
        <v>671</v>
      </c>
      <c r="R9" t="s">
        <v>672</v>
      </c>
      <c r="W9" s="31" t="s">
        <v>663</v>
      </c>
      <c r="X9" s="32" t="s">
        <v>673</v>
      </c>
      <c r="Y9" s="18"/>
      <c r="Z9" s="18" t="s">
        <v>674</v>
      </c>
      <c r="AA9" s="18"/>
      <c r="AB9" s="18" t="s">
        <v>675</v>
      </c>
    </row>
    <row r="10" spans="1:28" x14ac:dyDescent="0.25">
      <c r="A10" s="29"/>
      <c r="B10" s="21" t="s">
        <v>676</v>
      </c>
      <c r="D10" s="122"/>
      <c r="I10" t="s">
        <v>677</v>
      </c>
    </row>
    <row r="11" spans="1:28" x14ac:dyDescent="0.25">
      <c r="A11" s="81"/>
      <c r="B11" s="82" t="s">
        <v>678</v>
      </c>
      <c r="C11" s="26"/>
      <c r="D11" s="123"/>
      <c r="I11" t="s">
        <v>679</v>
      </c>
      <c r="T11" t="s">
        <v>680</v>
      </c>
      <c r="X11" s="31" t="s">
        <v>663</v>
      </c>
      <c r="Y11" t="s">
        <v>681</v>
      </c>
    </row>
    <row r="12" spans="1:28" ht="45" x14ac:dyDescent="0.25">
      <c r="A12" s="83" t="s">
        <v>682</v>
      </c>
      <c r="B12" s="84" t="s">
        <v>683</v>
      </c>
      <c r="C12" s="85"/>
      <c r="D12" s="77" t="s">
        <v>684</v>
      </c>
      <c r="I12" t="s">
        <v>685</v>
      </c>
    </row>
    <row r="13" spans="1:28" ht="30.6" customHeight="1" x14ac:dyDescent="0.25">
      <c r="A13" s="3" t="s">
        <v>658</v>
      </c>
      <c r="I13" s="16" t="s">
        <v>686</v>
      </c>
      <c r="J13" s="124" t="s">
        <v>687</v>
      </c>
      <c r="K13" s="124"/>
      <c r="L13" s="124"/>
      <c r="M13" s="124"/>
      <c r="N13" s="124"/>
      <c r="O13" s="16" t="s">
        <v>688</v>
      </c>
    </row>
    <row r="14" spans="1:28" x14ac:dyDescent="0.25">
      <c r="A14" s="86" t="s">
        <v>660</v>
      </c>
      <c r="B14" s="86" t="s">
        <v>689</v>
      </c>
      <c r="C14" s="86" t="s">
        <v>690</v>
      </c>
      <c r="J14" s="30">
        <v>43834</v>
      </c>
      <c r="N14" t="s">
        <v>124</v>
      </c>
    </row>
    <row r="15" spans="1:28" x14ac:dyDescent="0.25">
      <c r="A15" s="86" t="s">
        <v>668</v>
      </c>
      <c r="B15" s="86" t="s">
        <v>691</v>
      </c>
      <c r="C15" s="86" t="s">
        <v>691</v>
      </c>
    </row>
    <row r="16" spans="1:28" x14ac:dyDescent="0.25">
      <c r="A16" s="86" t="s">
        <v>677</v>
      </c>
      <c r="B16" s="86" t="s">
        <v>692</v>
      </c>
      <c r="C16" s="86" t="s">
        <v>693</v>
      </c>
      <c r="I16" t="s">
        <v>694</v>
      </c>
    </row>
    <row r="17" spans="1:21" x14ac:dyDescent="0.25">
      <c r="A17" s="86" t="s">
        <v>685</v>
      </c>
      <c r="B17" s="86" t="s">
        <v>695</v>
      </c>
      <c r="C17" s="86" t="s">
        <v>696</v>
      </c>
      <c r="I17" t="s">
        <v>697</v>
      </c>
    </row>
    <row r="18" spans="1:21" x14ac:dyDescent="0.25">
      <c r="A18" s="86" t="s">
        <v>694</v>
      </c>
    </row>
    <row r="20" spans="1:21" ht="30" x14ac:dyDescent="0.25">
      <c r="H20" s="74" t="s">
        <v>698</v>
      </c>
      <c r="I20" s="86" t="s">
        <v>689</v>
      </c>
    </row>
    <row r="21" spans="1:21" x14ac:dyDescent="0.25">
      <c r="I21" t="s">
        <v>699</v>
      </c>
      <c r="N21" t="s">
        <v>700</v>
      </c>
      <c r="Q21" t="s">
        <v>701</v>
      </c>
      <c r="S21" s="31" t="s">
        <v>663</v>
      </c>
    </row>
    <row r="22" spans="1:21" x14ac:dyDescent="0.25">
      <c r="N22" t="s">
        <v>702</v>
      </c>
      <c r="Q22" t="s">
        <v>703</v>
      </c>
      <c r="T22" s="31" t="s">
        <v>663</v>
      </c>
    </row>
    <row r="23" spans="1:21" x14ac:dyDescent="0.25">
      <c r="I23" s="86" t="s">
        <v>691</v>
      </c>
    </row>
    <row r="24" spans="1:21" x14ac:dyDescent="0.25">
      <c r="I24" t="s">
        <v>704</v>
      </c>
    </row>
    <row r="25" spans="1:21" x14ac:dyDescent="0.25">
      <c r="N25" t="s">
        <v>705</v>
      </c>
      <c r="O25" t="s">
        <v>706</v>
      </c>
      <c r="U25" s="31" t="s">
        <v>663</v>
      </c>
    </row>
    <row r="26" spans="1:21" x14ac:dyDescent="0.25">
      <c r="I26" s="86" t="s">
        <v>692</v>
      </c>
    </row>
    <row r="27" spans="1:21" x14ac:dyDescent="0.25">
      <c r="I27" t="s">
        <v>707</v>
      </c>
    </row>
    <row r="28" spans="1:21" x14ac:dyDescent="0.25">
      <c r="N28" t="s">
        <v>705</v>
      </c>
      <c r="O28" t="s">
        <v>708</v>
      </c>
      <c r="U28" t="s">
        <v>709</v>
      </c>
    </row>
    <row r="29" spans="1:21" x14ac:dyDescent="0.25">
      <c r="O29" t="s">
        <v>710</v>
      </c>
    </row>
    <row r="30" spans="1:21" x14ac:dyDescent="0.25">
      <c r="I30" s="86" t="s">
        <v>695</v>
      </c>
    </row>
    <row r="31" spans="1:21" x14ac:dyDescent="0.25">
      <c r="I31" t="s">
        <v>711</v>
      </c>
    </row>
    <row r="32" spans="1:21" x14ac:dyDescent="0.25">
      <c r="N32" t="s">
        <v>712</v>
      </c>
    </row>
    <row r="33" spans="14:14" x14ac:dyDescent="0.25">
      <c r="N33" t="s">
        <v>713</v>
      </c>
    </row>
  </sheetData>
  <mergeCells count="2">
    <mergeCell ref="D9:D11"/>
    <mergeCell ref="J13:N13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24"/>
  <sheetViews>
    <sheetView zoomScaleNormal="100" workbookViewId="0">
      <selection activeCell="E21" sqref="E21"/>
    </sheetView>
  </sheetViews>
  <sheetFormatPr defaultRowHeight="15" x14ac:dyDescent="0.25"/>
  <cols>
    <col min="3" max="3" width="9.7109375" customWidth="1"/>
    <col min="5" max="5" width="40.140625" customWidth="1"/>
    <col min="6" max="6" width="25.5703125" bestFit="1" customWidth="1"/>
    <col min="7" max="7" width="8.7109375" customWidth="1"/>
    <col min="11" max="11" width="19.5703125" customWidth="1"/>
    <col min="12" max="12" width="21.5703125" bestFit="1" customWidth="1"/>
    <col min="13" max="13" width="41.42578125" bestFit="1" customWidth="1"/>
    <col min="14" max="14" width="11" bestFit="1" customWidth="1"/>
    <col min="18" max="18" width="10" bestFit="1" customWidth="1"/>
  </cols>
  <sheetData>
    <row r="1" spans="2:21" x14ac:dyDescent="0.25">
      <c r="F1" t="s">
        <v>714</v>
      </c>
    </row>
    <row r="2" spans="2:21" x14ac:dyDescent="0.25">
      <c r="L2" t="s">
        <v>715</v>
      </c>
      <c r="M2" t="s">
        <v>716</v>
      </c>
    </row>
    <row r="3" spans="2:21" x14ac:dyDescent="0.25">
      <c r="F3" s="18" t="s">
        <v>717</v>
      </c>
      <c r="L3" s="86" t="s">
        <v>689</v>
      </c>
      <c r="M3" t="s">
        <v>718</v>
      </c>
    </row>
    <row r="4" spans="2:21" x14ac:dyDescent="0.25">
      <c r="L4" s="86" t="s">
        <v>691</v>
      </c>
      <c r="M4" t="s">
        <v>719</v>
      </c>
      <c r="O4" t="s">
        <v>720</v>
      </c>
      <c r="Q4" t="s">
        <v>233</v>
      </c>
      <c r="R4" t="s">
        <v>721</v>
      </c>
      <c r="S4" t="s">
        <v>722</v>
      </c>
      <c r="T4" t="s">
        <v>723</v>
      </c>
    </row>
    <row r="5" spans="2:21" x14ac:dyDescent="0.25">
      <c r="L5" s="86" t="s">
        <v>724</v>
      </c>
      <c r="M5" t="s">
        <v>725</v>
      </c>
      <c r="S5" t="s">
        <v>726</v>
      </c>
      <c r="T5" t="s">
        <v>727</v>
      </c>
    </row>
    <row r="6" spans="2:21" x14ac:dyDescent="0.25">
      <c r="L6" s="86" t="s">
        <v>728</v>
      </c>
      <c r="M6" t="s">
        <v>729</v>
      </c>
      <c r="S6" t="s">
        <v>730</v>
      </c>
      <c r="T6" t="s">
        <v>102</v>
      </c>
      <c r="U6" t="s">
        <v>731</v>
      </c>
    </row>
    <row r="7" spans="2:21" ht="15.75" thickBot="1" x14ac:dyDescent="0.3">
      <c r="C7" s="18" t="s">
        <v>732</v>
      </c>
      <c r="D7" s="18"/>
      <c r="E7" s="18"/>
      <c r="F7" s="18" t="s">
        <v>733</v>
      </c>
      <c r="G7" s="18"/>
      <c r="J7" s="32" t="s">
        <v>734</v>
      </c>
      <c r="S7" t="s">
        <v>735</v>
      </c>
      <c r="T7" s="6" t="s">
        <v>736</v>
      </c>
    </row>
    <row r="8" spans="2:21" ht="15.75" thickTop="1" x14ac:dyDescent="0.25">
      <c r="J8" t="s">
        <v>737</v>
      </c>
    </row>
    <row r="9" spans="2:21" x14ac:dyDescent="0.25">
      <c r="J9" t="s">
        <v>738</v>
      </c>
      <c r="L9" s="86" t="s">
        <v>739</v>
      </c>
      <c r="Q9" t="s">
        <v>740</v>
      </c>
      <c r="R9" s="16">
        <f>50-5</f>
        <v>45</v>
      </c>
    </row>
    <row r="10" spans="2:21" x14ac:dyDescent="0.25">
      <c r="B10" t="s">
        <v>741</v>
      </c>
      <c r="D10" t="s">
        <v>742</v>
      </c>
      <c r="J10" t="s">
        <v>743</v>
      </c>
      <c r="L10" t="s">
        <v>744</v>
      </c>
      <c r="N10" t="s">
        <v>745</v>
      </c>
    </row>
    <row r="11" spans="2:21" x14ac:dyDescent="0.25">
      <c r="J11" t="s">
        <v>746</v>
      </c>
      <c r="L11" t="s">
        <v>747</v>
      </c>
      <c r="N11" t="s">
        <v>748</v>
      </c>
    </row>
    <row r="12" spans="2:21" x14ac:dyDescent="0.25">
      <c r="F12" t="s">
        <v>749</v>
      </c>
      <c r="G12" t="s">
        <v>750</v>
      </c>
      <c r="I12" t="s">
        <v>751</v>
      </c>
      <c r="J12" t="s">
        <v>752</v>
      </c>
    </row>
    <row r="13" spans="2:21" x14ac:dyDescent="0.25">
      <c r="C13" t="s">
        <v>753</v>
      </c>
      <c r="J13" t="s">
        <v>754</v>
      </c>
      <c r="L13" t="s">
        <v>755</v>
      </c>
    </row>
    <row r="14" spans="2:21" x14ac:dyDescent="0.25">
      <c r="C14" t="s">
        <v>756</v>
      </c>
      <c r="F14" t="s">
        <v>757</v>
      </c>
      <c r="L14" t="s">
        <v>758</v>
      </c>
    </row>
    <row r="15" spans="2:21" x14ac:dyDescent="0.25">
      <c r="C15" s="87" t="s">
        <v>759</v>
      </c>
      <c r="F15" t="s">
        <v>760</v>
      </c>
      <c r="L15" t="s">
        <v>761</v>
      </c>
    </row>
    <row r="16" spans="2:21" x14ac:dyDescent="0.25">
      <c r="C16" s="16" t="s">
        <v>762</v>
      </c>
      <c r="F16" t="s">
        <v>763</v>
      </c>
    </row>
    <row r="17" spans="1:6" x14ac:dyDescent="0.25">
      <c r="D17" t="s">
        <v>764</v>
      </c>
      <c r="F17" t="s">
        <v>765</v>
      </c>
    </row>
    <row r="18" spans="1:6" x14ac:dyDescent="0.25">
      <c r="F18" t="s">
        <v>766</v>
      </c>
    </row>
    <row r="19" spans="1:6" x14ac:dyDescent="0.25">
      <c r="F19" t="s">
        <v>767</v>
      </c>
    </row>
    <row r="21" spans="1:6" ht="45" x14ac:dyDescent="0.25">
      <c r="C21" s="88" t="s">
        <v>768</v>
      </c>
      <c r="E21" s="41" t="s">
        <v>769</v>
      </c>
    </row>
    <row r="22" spans="1:6" x14ac:dyDescent="0.25">
      <c r="A22" t="s">
        <v>770</v>
      </c>
    </row>
    <row r="23" spans="1:6" x14ac:dyDescent="0.25">
      <c r="A23" s="3" t="s">
        <v>771</v>
      </c>
    </row>
    <row r="24" spans="1:6" x14ac:dyDescent="0.25">
      <c r="A24" s="3" t="s">
        <v>772</v>
      </c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26"/>
  <sheetViews>
    <sheetView zoomScale="99" zoomScaleNormal="80" workbookViewId="0">
      <selection activeCell="L12" sqref="L12"/>
    </sheetView>
  </sheetViews>
  <sheetFormatPr defaultRowHeight="15" x14ac:dyDescent="0.25"/>
  <cols>
    <col min="2" max="2" width="10.5703125" customWidth="1"/>
    <col min="8" max="8" width="14" customWidth="1"/>
    <col min="9" max="9" width="15.42578125" customWidth="1"/>
    <col min="10" max="10" width="16" customWidth="1"/>
    <col min="12" max="12" width="43.42578125" customWidth="1"/>
    <col min="14" max="14" width="11.7109375" bestFit="1" customWidth="1"/>
    <col min="15" max="15" width="10.140625" bestFit="1" customWidth="1"/>
    <col min="25" max="25" width="21.7109375" customWidth="1"/>
  </cols>
  <sheetData>
    <row r="1" spans="1:25" ht="45" x14ac:dyDescent="0.25">
      <c r="A1" t="s">
        <v>773</v>
      </c>
      <c r="K1" s="24" t="s">
        <v>774</v>
      </c>
      <c r="L1" s="15" t="s">
        <v>775</v>
      </c>
      <c r="N1" s="89" t="s">
        <v>776</v>
      </c>
    </row>
    <row r="2" spans="1:25" x14ac:dyDescent="0.25">
      <c r="A2">
        <v>1</v>
      </c>
      <c r="B2" t="s">
        <v>777</v>
      </c>
      <c r="M2" s="20" t="s">
        <v>54</v>
      </c>
      <c r="N2" t="s">
        <v>778</v>
      </c>
      <c r="Y2" t="s">
        <v>779</v>
      </c>
    </row>
    <row r="3" spans="1:25" x14ac:dyDescent="0.25">
      <c r="A3">
        <v>2</v>
      </c>
      <c r="B3" t="s">
        <v>780</v>
      </c>
      <c r="M3" s="20" t="s">
        <v>781</v>
      </c>
      <c r="N3" t="s">
        <v>782</v>
      </c>
    </row>
    <row r="4" spans="1:25" ht="30" x14ac:dyDescent="0.25">
      <c r="I4" s="22" t="s">
        <v>783</v>
      </c>
      <c r="L4" s="22" t="s">
        <v>784</v>
      </c>
      <c r="M4" s="90" t="s">
        <v>785</v>
      </c>
      <c r="N4" s="41" t="s">
        <v>786</v>
      </c>
    </row>
    <row r="5" spans="1:25" x14ac:dyDescent="0.25">
      <c r="I5" s="18" t="s">
        <v>787</v>
      </c>
      <c r="M5">
        <v>1</v>
      </c>
      <c r="N5" t="s">
        <v>651</v>
      </c>
    </row>
    <row r="6" spans="1:25" x14ac:dyDescent="0.25">
      <c r="B6" s="18">
        <v>1</v>
      </c>
      <c r="C6" s="18">
        <v>2</v>
      </c>
      <c r="D6" s="18">
        <v>3</v>
      </c>
      <c r="E6" s="18">
        <v>4</v>
      </c>
      <c r="M6">
        <v>2</v>
      </c>
      <c r="N6" t="s">
        <v>652</v>
      </c>
    </row>
    <row r="7" spans="1:25" ht="75" x14ac:dyDescent="0.25">
      <c r="A7" s="91" t="s">
        <v>788</v>
      </c>
      <c r="B7" s="22" t="s">
        <v>789</v>
      </c>
      <c r="C7" s="22" t="s">
        <v>790</v>
      </c>
      <c r="D7" s="22" t="s">
        <v>789</v>
      </c>
      <c r="E7" s="22" t="s">
        <v>791</v>
      </c>
      <c r="H7" s="92" t="s">
        <v>792</v>
      </c>
      <c r="J7" s="93" t="s">
        <v>793</v>
      </c>
    </row>
    <row r="8" spans="1:25" ht="45" x14ac:dyDescent="0.25">
      <c r="A8" s="91" t="s">
        <v>794</v>
      </c>
      <c r="B8" s="94" t="s">
        <v>323</v>
      </c>
      <c r="C8" s="94" t="s">
        <v>323</v>
      </c>
      <c r="D8" s="18" t="s">
        <v>283</v>
      </c>
      <c r="E8" s="18" t="s">
        <v>283</v>
      </c>
      <c r="G8" s="91" t="s">
        <v>169</v>
      </c>
      <c r="H8" s="22" t="s">
        <v>795</v>
      </c>
      <c r="J8" s="93" t="s">
        <v>796</v>
      </c>
    </row>
    <row r="9" spans="1:25" x14ac:dyDescent="0.25">
      <c r="A9" s="91" t="s">
        <v>785</v>
      </c>
      <c r="B9" s="31" t="s">
        <v>323</v>
      </c>
      <c r="C9" s="31" t="s">
        <v>283</v>
      </c>
      <c r="D9" s="31" t="s">
        <v>283</v>
      </c>
      <c r="E9" s="31" t="s">
        <v>283</v>
      </c>
    </row>
    <row r="10" spans="1:25" x14ac:dyDescent="0.25">
      <c r="H10" s="16" t="s">
        <v>797</v>
      </c>
      <c r="I10" s="16" t="s">
        <v>798</v>
      </c>
    </row>
    <row r="14" spans="1:25" x14ac:dyDescent="0.25">
      <c r="I14" t="s">
        <v>799</v>
      </c>
      <c r="O14" t="s">
        <v>773</v>
      </c>
    </row>
    <row r="15" spans="1:25" x14ac:dyDescent="0.25">
      <c r="I15" t="s">
        <v>800</v>
      </c>
      <c r="O15" s="5">
        <v>20</v>
      </c>
    </row>
    <row r="16" spans="1:25" x14ac:dyDescent="0.25">
      <c r="O16" s="5">
        <v>50</v>
      </c>
    </row>
    <row r="17" spans="8:17" x14ac:dyDescent="0.25">
      <c r="H17" t="s">
        <v>801</v>
      </c>
      <c r="O17" s="5">
        <v>100</v>
      </c>
    </row>
    <row r="18" spans="8:17" x14ac:dyDescent="0.25">
      <c r="H18">
        <v>1</v>
      </c>
      <c r="I18" t="s">
        <v>802</v>
      </c>
      <c r="O18" s="95">
        <v>10000</v>
      </c>
      <c r="P18" s="35">
        <f>O15+O16+O17+O19+O20</f>
        <v>5670</v>
      </c>
      <c r="Q18" t="s">
        <v>803</v>
      </c>
    </row>
    <row r="19" spans="8:17" x14ac:dyDescent="0.25">
      <c r="H19">
        <v>2</v>
      </c>
      <c r="I19" t="s">
        <v>804</v>
      </c>
      <c r="O19" s="5">
        <v>2500</v>
      </c>
    </row>
    <row r="20" spans="8:17" x14ac:dyDescent="0.25">
      <c r="H20">
        <v>3</v>
      </c>
      <c r="I20" t="s">
        <v>805</v>
      </c>
      <c r="O20" s="5">
        <v>3000</v>
      </c>
    </row>
    <row r="21" spans="8:17" x14ac:dyDescent="0.25">
      <c r="H21">
        <v>4</v>
      </c>
      <c r="I21" t="s">
        <v>806</v>
      </c>
      <c r="O21" s="95">
        <f>SUM(O15:O20)</f>
        <v>15670</v>
      </c>
      <c r="P21" t="s">
        <v>807</v>
      </c>
    </row>
    <row r="22" spans="8:17" x14ac:dyDescent="0.25">
      <c r="H22">
        <v>5</v>
      </c>
      <c r="I22" t="s">
        <v>808</v>
      </c>
    </row>
    <row r="24" spans="8:17" ht="90" x14ac:dyDescent="0.25">
      <c r="K24" s="91" t="s">
        <v>809</v>
      </c>
      <c r="L24" s="15" t="s">
        <v>810</v>
      </c>
    </row>
    <row r="25" spans="8:17" ht="120" x14ac:dyDescent="0.25">
      <c r="K25" s="91" t="s">
        <v>811</v>
      </c>
      <c r="L25" s="15" t="s">
        <v>812</v>
      </c>
    </row>
    <row r="26" spans="8:17" ht="90" x14ac:dyDescent="0.25">
      <c r="K26" s="91" t="s">
        <v>813</v>
      </c>
      <c r="L26" s="15" t="s">
        <v>814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7B896ADADE8440834083D24C25E4A2" ma:contentTypeVersion="6" ma:contentTypeDescription="Create a new document." ma:contentTypeScope="" ma:versionID="146064d92edacdc885bc2be0cf68495e">
  <xsd:schema xmlns:xsd="http://www.w3.org/2001/XMLSchema" xmlns:xs="http://www.w3.org/2001/XMLSchema" xmlns:p="http://schemas.microsoft.com/office/2006/metadata/properties" xmlns:ns2="1dc34b7f-9e6e-4e1f-92bb-7cc97b55dc61" xmlns:ns3="8416ac3f-01a4-4a20-8a37-6b412012a4b6" targetNamespace="http://schemas.microsoft.com/office/2006/metadata/properties" ma:root="true" ma:fieldsID="b9fe6f1ca1695ed48eec713e1a6c83d2" ns2:_="" ns3:_="">
    <xsd:import namespace="1dc34b7f-9e6e-4e1f-92bb-7cc97b55dc61"/>
    <xsd:import namespace="8416ac3f-01a4-4a20-8a37-6b412012a4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c34b7f-9e6e-4e1f-92bb-7cc97b55d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ac3f-01a4-4a20-8a37-6b412012a4b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BCFC41-A76B-42CA-8BC7-90575B70AB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c34b7f-9e6e-4e1f-92bb-7cc97b55dc61"/>
    <ds:schemaRef ds:uri="8416ac3f-01a4-4a20-8a37-6b412012a4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EC52B3-F629-4972-B07D-21328727B6DF}">
  <ds:schemaRefs>
    <ds:schemaRef ds:uri="http://purl.org/dc/terms/"/>
    <ds:schemaRef ds:uri="1dc34b7f-9e6e-4e1f-92bb-7cc97b55dc6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416ac3f-01a4-4a20-8a37-6b412012a4b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7F98CDC-37E0-445F-828A-7C6D8FC467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SLAUS330</vt:lpstr>
      <vt:lpstr>Audit Procedures</vt:lpstr>
      <vt:lpstr>SLAUS300</vt:lpstr>
      <vt:lpstr>SLAUS315</vt:lpstr>
      <vt:lpstr>Inventory process</vt:lpstr>
      <vt:lpstr>CMP</vt:lpstr>
      <vt:lpstr>Payroll</vt:lpstr>
      <vt:lpstr>Risk Mgt-IC</vt:lpstr>
      <vt:lpstr>Sheet1</vt:lpstr>
      <vt:lpstr>Sheet2</vt:lpstr>
      <vt:lpstr>Angency conflict</vt:lpstr>
      <vt:lpstr>Sheet3</vt:lpstr>
      <vt:lpstr>Ass Eng</vt:lpstr>
      <vt:lpstr>FS Assertions</vt:lpstr>
      <vt:lpstr>GPA</vt:lpstr>
      <vt:lpstr>Audit risk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Nilantha Weerasinghe</dc:creator>
  <cp:keywords/>
  <dc:description/>
  <cp:lastModifiedBy>vLearning1</cp:lastModifiedBy>
  <cp:revision/>
  <dcterms:created xsi:type="dcterms:W3CDTF">2015-06-05T18:17:20Z</dcterms:created>
  <dcterms:modified xsi:type="dcterms:W3CDTF">2022-10-05T09:35:04Z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0x010100B37B896ADADE8440834083D24C25E4A2</vt:lpwstr>
  </property>
</Properties>
</file>